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доходы" sheetId="1" r:id="rId1"/>
    <sheet name="расходы" sheetId="2" r:id="rId2"/>
    <sheet name="источники" sheetId="3" r:id="rId3"/>
    <sheet name="численность" sheetId="4" r:id="rId4"/>
  </sheets>
  <definedNames>
    <definedName name="_xlnm.Print_Area" localSheetId="2">'источники'!$A$1:$E$12</definedName>
    <definedName name="_xlnm.Print_Area" localSheetId="1">'расходы'!$A$1:$H$109</definedName>
  </definedNames>
  <calcPr fullCalcOnLoad="1"/>
</workbook>
</file>

<file path=xl/sharedStrings.xml><?xml version="1.0" encoding="utf-8"?>
<sst xmlns="http://schemas.openxmlformats.org/spreadsheetml/2006/main" count="234" uniqueCount="165">
  <si>
    <t>Код доходов</t>
  </si>
  <si>
    <t>(тыс.руб.)</t>
  </si>
  <si>
    <t>000 1 00 00000 00 0000 000</t>
  </si>
  <si>
    <t>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</si>
  <si>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</si>
  <si>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</si>
  <si>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</si>
  <si>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</si>
  <si>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000 1 06 00000 00 0000 000</t>
  </si>
  <si>
    <t>000 1 06 01000 00 0000 110</t>
  </si>
  <si>
    <t>Налог на имущество физических лиц</t>
  </si>
  <si>
    <t>000 1 06 06000 00 0000 110</t>
  </si>
  <si>
    <t>Земельный налог</t>
  </si>
  <si>
    <t>ИТОГО 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</si>
  <si>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</si>
  <si>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</si>
  <si>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ИТОГО неналоговые доходы</t>
  </si>
  <si>
    <t>000 2 00 00000 00 0000 000</t>
  </si>
  <si>
    <t>Безвозмездные поступления</t>
  </si>
  <si>
    <t>ИТОГО доходов с учетом безвозмездных поступлений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</si>
  <si>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</si>
  <si>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</si>
  <si>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</si>
  <si>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</si>
  <si>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</si>
  <si>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</si>
  <si>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</si>
  <si>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</si>
  <si>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</si>
  <si>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Обслуживание государственного и муниципального долга</t>
  </si>
  <si>
    <t>Прочие платежи по муниципальному долгу</t>
  </si>
  <si>
    <t>Прочие расходы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</si>
  <si>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</si>
  <si>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</si>
  <si>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</si>
  <si>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</si>
  <si>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</si>
  <si>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Автомобильный транспорт</t>
  </si>
  <si>
    <t>Отдельные мероприятия в области автомобильного транспорта</t>
  </si>
  <si>
    <t>Жилищно–коммунальное хозяйство</t>
  </si>
  <si>
    <t>Жилищное хозяйство</t>
  </si>
  <si>
    <t>Благоустройство</t>
  </si>
  <si>
    <t>Социальная политика</t>
  </si>
  <si>
    <t>Социальное обеспечение населения</t>
  </si>
  <si>
    <t>ВСЕГО</t>
  </si>
  <si>
    <t>01</t>
  </si>
  <si>
    <t>02</t>
  </si>
  <si>
    <t>03</t>
  </si>
  <si>
    <t>0020400</t>
  </si>
  <si>
    <t>04</t>
  </si>
  <si>
    <t>0650300</t>
  </si>
  <si>
    <t>013</t>
  </si>
  <si>
    <t>08</t>
  </si>
  <si>
    <t>006</t>
  </si>
  <si>
    <t>05</t>
  </si>
  <si>
    <t>07</t>
  </si>
  <si>
    <t xml:space="preserve">Код </t>
  </si>
  <si>
    <t xml:space="preserve">Наименование </t>
  </si>
  <si>
    <t>Источники внутреннего финансирования дефицита бюджета</t>
  </si>
  <si>
    <t>000 01 05 00 00 00 0000 000</t>
  </si>
  <si>
    <t>Изменение остатков средств на счетах по учету средств бюджета</t>
  </si>
  <si>
    <t xml:space="preserve">          Приложение № 1 </t>
  </si>
  <si>
    <t>Наименование доходных источников</t>
  </si>
  <si>
    <t>В процентах к годовым назначениям</t>
  </si>
  <si>
    <t>Проведение выборов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</si>
  <si>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</si>
  <si>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</si>
  <si>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Другие вопросы в области национальной экономики </t>
  </si>
  <si>
    <t>12</t>
  </si>
  <si>
    <t>Коммунальное хозяйство</t>
  </si>
  <si>
    <t>000 1 17 00000 00 0000 000</t>
  </si>
  <si>
    <t>Прочие неналоговые доходы</t>
  </si>
  <si>
    <t>000 1 17 01000 00 0000 180</t>
  </si>
  <si>
    <t>Невыясненные поступления</t>
  </si>
  <si>
    <t>11</t>
  </si>
  <si>
    <t>Национальная оборона</t>
  </si>
  <si>
    <t>Мобилизационная и вневойсковая подготовка</t>
  </si>
  <si>
    <t>Образование</t>
  </si>
  <si>
    <t>Молодежная политика и оздоровление детей</t>
  </si>
  <si>
    <t>13</t>
  </si>
  <si>
    <t xml:space="preserve">Дефицит (-), профицит (+) бюджета </t>
  </si>
  <si>
    <t>ИТОГО безвозмездные поступления</t>
  </si>
  <si>
    <t>Дорожное хозяйство (дорожные фонды)</t>
  </si>
  <si>
    <t>Культура</t>
  </si>
  <si>
    <t>000 1 03 00000 00 0000 000</t>
  </si>
  <si>
    <t>Налоги на товары (работы,услуги),реализуемые на территории РФ</t>
  </si>
  <si>
    <t>Субвенции бюджетам поселений на осуществление отдельного государственного полномочия Ленинградской области в сфере административных правоотношений</t>
  </si>
  <si>
    <t>Другие вопросы в области жилищно-коммунального хозяйства</t>
  </si>
  <si>
    <t>Безвозмездные поступления от  бюджетов  других уровней (субвенции ВУС)</t>
  </si>
  <si>
    <t>Физическая культура и спорт</t>
  </si>
  <si>
    <t>Средства массовой информации</t>
  </si>
  <si>
    <t xml:space="preserve">Приложение № 2 </t>
  </si>
  <si>
    <t>Пенсионное обеспечение</t>
  </si>
  <si>
    <t>10</t>
  </si>
  <si>
    <t>Приложение № 3</t>
  </si>
  <si>
    <t>к постановлению главы администрации</t>
  </si>
  <si>
    <t>Налог  на имущество</t>
  </si>
  <si>
    <t>000 1 17 05000 00 0000 180</t>
  </si>
  <si>
    <t>Субсидии бюджетам сельских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домов, подъездов к дворовым территориям многоквартирных домов населенных пунктов</t>
  </si>
  <si>
    <t>Другие вопросы в области национальной безопасности и правоозранительной деятельности</t>
  </si>
  <si>
    <t>14</t>
  </si>
  <si>
    <t>Другие вопросы в области социальной политики</t>
  </si>
  <si>
    <t>06</t>
  </si>
  <si>
    <t>Прочие доходы от компенсации затрат бюджетов сельских поселений</t>
  </si>
  <si>
    <t>000 1 05 00000 00 0000 000</t>
  </si>
  <si>
    <t>Налог на совокупный доход</t>
  </si>
  <si>
    <t>Обеспечение проведения выборов</t>
  </si>
  <si>
    <t>Задолженность и перерасчеты по отмененным налогам, сборам и иным обязательным платежам</t>
  </si>
  <si>
    <t>000 2 02 02000 00 0000 150</t>
  </si>
  <si>
    <t>Субсидии бюджетам бюджетной системы на софинансирование капитльных вложений в объекты муниципальной собственности</t>
  </si>
  <si>
    <t>000 2 02 29999 00 0000 150</t>
  </si>
  <si>
    <t>000 2 02 20077 00 0000150</t>
  </si>
  <si>
    <t>Прочие субсидии</t>
  </si>
  <si>
    <t>Функционирование высшего должностного лица субъекта Российской Федерации и муниципального образования</t>
  </si>
  <si>
    <t>МО "Муринское городское поселение"</t>
  </si>
  <si>
    <t>Уточненный план 2021 год</t>
  </si>
  <si>
    <t>Уточненный план 2021 года</t>
  </si>
  <si>
    <t>000 1 11 05075 13 0000 120</t>
  </si>
  <si>
    <t>Доходы от счачи в арену имущества, составляющего казну городских поселений(за исключением земельных участков)</t>
  </si>
  <si>
    <t>000 1 11 0 5013 13 0000 120</t>
  </si>
  <si>
    <t>Доходы, получаемые в виде арендной платы на земельные участки,государственная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</si>
  <si>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000 1 11 0 5025 13 0000 120</t>
  </si>
  <si>
    <t>Доходы, получаемые в виде арендной платы, а также средства от продажи права на заключение договоров аренды указанных земельных участков (за исключением земельных участков муниципальных бюджетных и автономных учреждений)</t>
  </si>
  <si>
    <t>000 2 02 25555 13 0000 150</t>
  </si>
  <si>
    <t>000 2 02 30024 13 0000 150</t>
  </si>
  <si>
    <t>000 2 02 35118 13 0000 150</t>
  </si>
  <si>
    <t>Субсидии бюджетам на реализацию программ формирования современной городской среды</t>
  </si>
  <si>
    <t>Защита населения и территории от чрезвычайных ситуаций природного и техногенного характера, пожарная безопасность</t>
  </si>
  <si>
    <t>Охрана окружающей среды</t>
  </si>
  <si>
    <t>Другие вопросы в области охраны окружающей среды</t>
  </si>
  <si>
    <t>Уточненный план 2021года</t>
  </si>
  <si>
    <t>Исполнено за  2021год</t>
  </si>
  <si>
    <t>000 1 11 09045 13 0000 120</t>
  </si>
  <si>
    <t>000 1 13 02995 13 0000 130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</si>
  <si>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</si>
  <si>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городских поселений на выравнивание бюджетной обеспеченности</t>
  </si>
  <si>
    <t>0002 02 15001 13 0 000 150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</si>
  <si>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</si>
  <si>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</si>
  <si>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000 1 16 02020 02 0000 140</t>
  </si>
  <si>
    <t>Административные штрафы, установленные законами субъектов Российской Федерации об административных нарушениях. За нарушение муниципальных правовых актов</t>
  </si>
  <si>
    <t>182 1 16 10123 01 0000 140</t>
  </si>
  <si>
    <t>Доходы от денежных взысканий (штрафов) поступающие в счет погашения задолженности 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</si>
  <si>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000  1 17 0100 00 0000 180</t>
  </si>
  <si>
    <t>104096,2</t>
  </si>
  <si>
    <t>-65955,9</t>
  </si>
  <si>
    <t>СВЕДЕНИЯ</t>
  </si>
  <si>
    <t>О численности муниципальных служащих,</t>
  </si>
  <si>
    <t>Наименование учреждения</t>
  </si>
  <si>
    <t>Количество работников, чел.</t>
  </si>
  <si>
    <t>Муниципальные служащие</t>
  </si>
  <si>
    <t>Не муниципальные служащие (аппарат совета депутатов)</t>
  </si>
  <si>
    <t>Работники муниципального казенного учреждения "Центр муниципальных услуг"</t>
  </si>
  <si>
    <t>Работники бюджетных учреждений (МБУ "Содержание и развитие территорий", МБУ "Редакция газеты "Муринская панорама", МБУ "ЦБС" )</t>
  </si>
  <si>
    <t>Исполнение бюджета  по основным доходным источникам  за 1 полугодие  2021 год</t>
  </si>
  <si>
    <t>Исполнение бюджета  по расходам за 1 полугодие 2021 года по разделам, подразделам, целевым статьям и видам расходов бюджетов</t>
  </si>
  <si>
    <t>Источники внутреннего финансирования дефицита бюджета МО за 1 полугодие 2021 года</t>
  </si>
  <si>
    <t>работников муниципальных учреждений по состоянию на 01.07.2021 года</t>
  </si>
  <si>
    <t>Общие затраты на содержание на 01.07.2021г (тыс.руб)</t>
  </si>
  <si>
    <t>В т.ч. Оплата труда с начислениями                                 за 1 полугодие 2021 года (тыс.руб)</t>
  </si>
  <si>
    <t>Исполнено за 1 полугодие 2021 год</t>
  </si>
  <si>
    <t>приложение № 4                                                           к постановлению администрации  МО "Муринское городское поселение"                                         от   "20" июля 2021       № 182</t>
  </si>
  <si>
    <t>от " 20 "июля 2021г № 182</t>
  </si>
  <si>
    <t>от " 20 " июля 2021г № 182</t>
  </si>
  <si>
    <t>от " 20 " июля  2021г № 182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</si>
</sst>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%"/>
    <numFmt numFmtId="180" formatCode="#,##0.00_р_."/>
    <numFmt numFmtId="181" formatCode="_-* #,##0.0_р_._-;\-* #,##0.0_р_._-;_-* &quot;-&quot;?_р_._-;_-@_-"/>
    <numFmt numFmtId="182" formatCode="_-* #,##0.0\ _₽_-;\-* #,##0.0\ _₽_-;_-* &quot;-&quot;?\ _₽_-;_-@_-"/>
  </numFmts>
  <fonts count="5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6"/>
      <name val="Times New Roman"/>
      <family val="1"/>
    </font>
    <font>
      <i/>
      <sz val="11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9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10" fillId="0" borderId="0" xfId="0" applyFont="1" applyAlignment="1">
      <alignment horizontal="left" indent="15"/>
    </xf>
    <xf numFmtId="0" fontId="3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3" fontId="6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4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3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6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justify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49" fontId="6" fillId="0" borderId="13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49" fontId="4" fillId="0" borderId="11" xfId="0" applyNumberFormat="1" applyFont="1" applyBorder="1" applyAlignment="1">
      <alignment horizontal="center" vertical="top" wrapText="1"/>
    </xf>
    <xf numFmtId="49" fontId="11" fillId="0" borderId="12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justify" vertical="top" wrapText="1"/>
    </xf>
    <xf numFmtId="0" fontId="4" fillId="0" borderId="10" xfId="0" applyFont="1" applyBorder="1" applyAlignment="1">
      <alignment wrapText="1"/>
    </xf>
    <xf numFmtId="9" fontId="6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/>
    </xf>
    <xf numFmtId="3" fontId="6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top" wrapText="1"/>
    </xf>
    <xf numFmtId="178" fontId="2" fillId="0" borderId="10" xfId="0" applyNumberFormat="1" applyFont="1" applyBorder="1" applyAlignment="1">
      <alignment horizontal="center" vertical="top" wrapText="1"/>
    </xf>
    <xf numFmtId="178" fontId="7" fillId="0" borderId="10" xfId="0" applyNumberFormat="1" applyFont="1" applyBorder="1" applyAlignment="1">
      <alignment horizontal="center" vertical="top" wrapText="1"/>
    </xf>
    <xf numFmtId="178" fontId="6" fillId="0" borderId="10" xfId="0" applyNumberFormat="1" applyFont="1" applyBorder="1" applyAlignment="1">
      <alignment horizontal="center" vertical="top" wrapText="1"/>
    </xf>
    <xf numFmtId="178" fontId="4" fillId="0" borderId="10" xfId="0" applyNumberFormat="1" applyFont="1" applyBorder="1" applyAlignment="1">
      <alignment horizontal="center" vertical="top" wrapText="1"/>
    </xf>
    <xf numFmtId="178" fontId="4" fillId="0" borderId="13" xfId="0" applyNumberFormat="1" applyFont="1" applyBorder="1" applyAlignment="1">
      <alignment horizontal="center" vertical="top" wrapText="1"/>
    </xf>
    <xf numFmtId="178" fontId="6" fillId="0" borderId="13" xfId="0" applyNumberFormat="1" applyFont="1" applyBorder="1" applyAlignment="1">
      <alignment horizontal="center" vertical="top" wrapText="1"/>
    </xf>
    <xf numFmtId="178" fontId="0" fillId="0" borderId="0" xfId="0" applyNumberFormat="1" applyAlignment="1">
      <alignment/>
    </xf>
    <xf numFmtId="4" fontId="0" fillId="0" borderId="0" xfId="0" applyNumberFormat="1" applyAlignment="1">
      <alignment/>
    </xf>
    <xf numFmtId="179" fontId="6" fillId="0" borderId="10" xfId="0" applyNumberFormat="1" applyFont="1" applyBorder="1" applyAlignment="1">
      <alignment horizontal="center" vertical="top" wrapText="1"/>
    </xf>
    <xf numFmtId="179" fontId="7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3" fontId="1" fillId="0" borderId="0" xfId="0" applyNumberFormat="1" applyFont="1" applyAlignment="1">
      <alignment horizontal="left"/>
    </xf>
    <xf numFmtId="0" fontId="6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78" fontId="1" fillId="0" borderId="10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justify" vertical="top" wrapText="1"/>
    </xf>
    <xf numFmtId="178" fontId="3" fillId="0" borderId="10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178" fontId="1" fillId="0" borderId="13" xfId="0" applyNumberFormat="1" applyFont="1" applyBorder="1" applyAlignment="1">
      <alignment horizontal="center" vertical="center" wrapText="1"/>
    </xf>
    <xf numFmtId="178" fontId="3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justify"/>
    </xf>
    <xf numFmtId="49" fontId="6" fillId="33" borderId="10" xfId="0" applyNumberFormat="1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wrapText="1"/>
    </xf>
    <xf numFmtId="0" fontId="2" fillId="0" borderId="10" xfId="0" applyFont="1" applyBorder="1" applyAlignment="1">
      <alignment horizontal="justify" wrapText="1"/>
    </xf>
    <xf numFmtId="49" fontId="6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5" fillId="0" borderId="0" xfId="0" applyFont="1" applyAlignment="1">
      <alignment/>
    </xf>
    <xf numFmtId="43" fontId="0" fillId="0" borderId="0" xfId="0" applyNumberFormat="1" applyAlignment="1">
      <alignment/>
    </xf>
    <xf numFmtId="0" fontId="9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56" fillId="0" borderId="14" xfId="0" applyFont="1" applyBorder="1" applyAlignment="1">
      <alignment horizontal="left" vertical="center" wrapText="1"/>
    </xf>
    <xf numFmtId="0" fontId="56" fillId="0" borderId="13" xfId="0" applyFont="1" applyBorder="1" applyAlignment="1">
      <alignment horizontal="left" vertical="center" wrapText="1"/>
    </xf>
    <xf numFmtId="0" fontId="56" fillId="0" borderId="14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181" fontId="56" fillId="0" borderId="14" xfId="0" applyNumberFormat="1" applyFont="1" applyBorder="1" applyAlignment="1">
      <alignment horizontal="center" vertical="center" shrinkToFit="1"/>
    </xf>
    <xf numFmtId="181" fontId="56" fillId="0" borderId="15" xfId="0" applyNumberFormat="1" applyFont="1" applyBorder="1" applyAlignment="1">
      <alignment horizontal="center" vertical="center" shrinkToFit="1"/>
    </xf>
    <xf numFmtId="181" fontId="56" fillId="0" borderId="13" xfId="0" applyNumberFormat="1" applyFont="1" applyBorder="1" applyAlignment="1">
      <alignment horizontal="center" vertical="center" shrinkToFit="1"/>
    </xf>
    <xf numFmtId="0" fontId="56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/>
    </xf>
    <xf numFmtId="181" fontId="56" fillId="33" borderId="10" xfId="0" applyNumberFormat="1" applyFont="1" applyFill="1" applyBorder="1" applyAlignment="1">
      <alignment horizontal="center" vertical="center" shrinkToFit="1"/>
    </xf>
    <xf numFmtId="0" fontId="5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5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1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32.25390625" style="41" customWidth="1"/>
    <col min="2" max="2" width="37.375" style="0" customWidth="1"/>
    <col min="3" max="3" width="14.125" style="5" customWidth="1"/>
    <col min="4" max="4" width="14.375" style="5" customWidth="1"/>
    <col min="5" max="5" width="14.00390625" style="8" customWidth="1"/>
  </cols>
  <sheetData>
    <row r="2" spans="3:6" ht="15.75">
      <c r="C2" s="6" t="s">
        <v>61</v>
      </c>
      <c r="F2" s="3"/>
    </row>
    <row r="3" spans="3:6" ht="15.75">
      <c r="C3" s="6" t="s">
        <v>95</v>
      </c>
      <c r="F3" s="3"/>
    </row>
    <row r="4" spans="3:6" ht="15.75">
      <c r="C4" s="6" t="s">
        <v>114</v>
      </c>
      <c r="F4" s="3"/>
    </row>
    <row r="5" spans="3:6" ht="15.75">
      <c r="C5" s="107" t="s">
        <v>164</v>
      </c>
      <c r="D5" s="108"/>
      <c r="E5" s="108"/>
      <c r="F5" s="3"/>
    </row>
    <row r="6" ht="7.5" customHeight="1">
      <c r="A6" s="1"/>
    </row>
    <row r="7" spans="1:5" ht="31.5" customHeight="1">
      <c r="A7" s="106" t="s">
        <v>154</v>
      </c>
      <c r="B7" s="106"/>
      <c r="C7" s="106"/>
      <c r="D7" s="106"/>
      <c r="E7" s="106"/>
    </row>
    <row r="8" spans="1:4" ht="15.75" customHeight="1">
      <c r="A8" s="2"/>
      <c r="D8" s="7" t="s">
        <v>1</v>
      </c>
    </row>
    <row r="9" spans="1:5" s="4" customFormat="1" ht="48.75" customHeight="1">
      <c r="A9" s="9" t="s">
        <v>0</v>
      </c>
      <c r="B9" s="9" t="s">
        <v>62</v>
      </c>
      <c r="C9" s="29" t="s">
        <v>115</v>
      </c>
      <c r="D9" s="22" t="s">
        <v>160</v>
      </c>
      <c r="E9" s="59" t="s">
        <v>63</v>
      </c>
    </row>
    <row r="10" spans="1:5" ht="16.5" customHeight="1">
      <c r="A10" s="80" t="s">
        <v>2</v>
      </c>
      <c r="B10" s="10" t="s">
        <v>3</v>
      </c>
      <c r="C10" s="89">
        <f>C19+C35</f>
        <v>239040.6</v>
      </c>
      <c r="D10" s="89">
        <f>D19+D35</f>
        <v>137070.7</v>
      </c>
      <c r="E10" s="86">
        <f aca="true" t="shared" si="0" ref="E10:E17">D10/C10</f>
        <v>0.5734201637713426</v>
      </c>
    </row>
    <row r="11" spans="1:5" ht="16.5" customHeight="1">
      <c r="A11" s="73" t="s">
        <v>4</v>
      </c>
      <c r="B11" s="11" t="s">
        <v>5</v>
      </c>
      <c r="C11" s="90">
        <v>110000</v>
      </c>
      <c r="D11" s="90">
        <v>73006.7</v>
      </c>
      <c r="E11" s="91">
        <f t="shared" si="0"/>
        <v>0.6636972727272727</v>
      </c>
    </row>
    <row r="12" spans="1:5" ht="16.5" customHeight="1">
      <c r="A12" s="74" t="s">
        <v>6</v>
      </c>
      <c r="B12" s="12" t="s">
        <v>7</v>
      </c>
      <c r="C12" s="92">
        <v>110000</v>
      </c>
      <c r="D12" s="92">
        <v>73006.7</v>
      </c>
      <c r="E12" s="93">
        <f t="shared" si="0"/>
        <v>0.6636972727272727</v>
      </c>
    </row>
    <row r="13" spans="1:5" ht="48" customHeight="1">
      <c r="A13" s="73" t="s">
        <v>84</v>
      </c>
      <c r="B13" s="11" t="s">
        <v>85</v>
      </c>
      <c r="C13" s="92">
        <v>700</v>
      </c>
      <c r="D13" s="92">
        <v>389.5</v>
      </c>
      <c r="E13" s="93">
        <f t="shared" si="0"/>
        <v>0.5564285714285714</v>
      </c>
    </row>
    <row r="14" spans="1:5" ht="18.75" customHeight="1">
      <c r="A14" s="73" t="s">
        <v>104</v>
      </c>
      <c r="B14" s="101" t="s">
        <v>105</v>
      </c>
      <c r="C14" s="92"/>
      <c r="D14" s="90">
        <v>0</v>
      </c>
      <c r="E14" s="93"/>
    </row>
    <row r="15" spans="1:5" ht="16.5" customHeight="1">
      <c r="A15" s="73" t="s">
        <v>8</v>
      </c>
      <c r="B15" s="11" t="s">
        <v>96</v>
      </c>
      <c r="C15" s="90">
        <f>C16+C17</f>
        <v>119915</v>
      </c>
      <c r="D15" s="90">
        <f>SUM(D16:D18)</f>
        <v>56818.5</v>
      </c>
      <c r="E15" s="93">
        <f t="shared" si="0"/>
        <v>0.4738231247133386</v>
      </c>
    </row>
    <row r="16" spans="1:5" ht="16.5" customHeight="1">
      <c r="A16" s="74" t="s">
        <v>9</v>
      </c>
      <c r="B16" s="12" t="s">
        <v>10</v>
      </c>
      <c r="C16" s="92">
        <v>2915</v>
      </c>
      <c r="D16" s="92">
        <v>498.1</v>
      </c>
      <c r="E16" s="93">
        <f t="shared" si="0"/>
        <v>0.17087478559176672</v>
      </c>
    </row>
    <row r="17" spans="1:5" ht="16.5" customHeight="1">
      <c r="A17" s="74" t="s">
        <v>11</v>
      </c>
      <c r="B17" s="12" t="s">
        <v>12</v>
      </c>
      <c r="C17" s="92">
        <v>117000</v>
      </c>
      <c r="D17" s="92">
        <v>56320.4</v>
      </c>
      <c r="E17" s="93">
        <f t="shared" si="0"/>
        <v>0.4813709401709402</v>
      </c>
    </row>
    <row r="18" spans="1:5" ht="51" customHeight="1">
      <c r="A18" s="73"/>
      <c r="B18" s="12" t="s">
        <v>107</v>
      </c>
      <c r="C18" s="90"/>
      <c r="D18" s="90">
        <v>0</v>
      </c>
      <c r="E18" s="93"/>
    </row>
    <row r="19" spans="1:5" ht="16.5" customHeight="1">
      <c r="A19" s="75"/>
      <c r="B19" s="10" t="s">
        <v>13</v>
      </c>
      <c r="C19" s="89">
        <f>C11+C15+C18+C13</f>
        <v>230615</v>
      </c>
      <c r="D19" s="89">
        <f>D11+D13+D15+D14</f>
        <v>130214.7</v>
      </c>
      <c r="E19" s="86">
        <f aca="true" t="shared" si="1" ref="E19:E24">D19/C19</f>
        <v>0.5646410684474124</v>
      </c>
    </row>
    <row r="20" spans="1:5" ht="57" customHeight="1">
      <c r="A20" s="76" t="s">
        <v>14</v>
      </c>
      <c r="B20" s="43" t="s">
        <v>15</v>
      </c>
      <c r="C20" s="90">
        <f>C22+C23+C24+C21</f>
        <v>8425.599999999999</v>
      </c>
      <c r="D20" s="90">
        <f>D23+D24+D22+D21</f>
        <v>3741.7999999999997</v>
      </c>
      <c r="E20" s="86">
        <f t="shared" si="1"/>
        <v>0.4440989365742499</v>
      </c>
    </row>
    <row r="21" spans="1:5" ht="123.75" customHeight="1">
      <c r="A21" s="87" t="s">
        <v>119</v>
      </c>
      <c r="B21" s="88" t="s">
        <v>120</v>
      </c>
      <c r="C21" s="94">
        <v>4705.4</v>
      </c>
      <c r="D21" s="92">
        <v>1998.6</v>
      </c>
      <c r="E21" s="86">
        <f t="shared" si="1"/>
        <v>0.42474603646873804</v>
      </c>
    </row>
    <row r="22" spans="1:5" ht="117.75" customHeight="1">
      <c r="A22" s="87" t="s">
        <v>121</v>
      </c>
      <c r="B22" s="88" t="s">
        <v>122</v>
      </c>
      <c r="C22" s="94">
        <v>142.2</v>
      </c>
      <c r="D22" s="92">
        <v>71.1</v>
      </c>
      <c r="E22" s="86">
        <f t="shared" si="1"/>
        <v>0.5</v>
      </c>
    </row>
    <row r="23" spans="1:5" ht="57" customHeight="1">
      <c r="A23" s="87" t="s">
        <v>117</v>
      </c>
      <c r="B23" s="88" t="s">
        <v>118</v>
      </c>
      <c r="C23" s="94">
        <v>3018</v>
      </c>
      <c r="D23" s="92">
        <v>1591</v>
      </c>
      <c r="E23" s="86">
        <f t="shared" si="1"/>
        <v>0.5271703114645461</v>
      </c>
    </row>
    <row r="24" spans="1:7" ht="120">
      <c r="A24" s="74" t="s">
        <v>132</v>
      </c>
      <c r="B24" s="13" t="s">
        <v>134</v>
      </c>
      <c r="C24" s="92">
        <v>560</v>
      </c>
      <c r="D24" s="92">
        <v>81.1</v>
      </c>
      <c r="E24" s="93">
        <f t="shared" si="1"/>
        <v>0.14482142857142857</v>
      </c>
      <c r="G24" s="69"/>
    </row>
    <row r="25" spans="1:5" ht="18.75" customHeight="1" hidden="1">
      <c r="A25" s="73" t="s">
        <v>70</v>
      </c>
      <c r="B25" s="57" t="s">
        <v>71</v>
      </c>
      <c r="C25" s="90">
        <v>0</v>
      </c>
      <c r="D25" s="90">
        <v>0</v>
      </c>
      <c r="E25" s="93"/>
    </row>
    <row r="26" spans="1:5" ht="15" customHeight="1" hidden="1">
      <c r="A26" s="77" t="s">
        <v>72</v>
      </c>
      <c r="B26" s="44" t="s">
        <v>73</v>
      </c>
      <c r="C26" s="92">
        <v>0</v>
      </c>
      <c r="D26" s="92">
        <v>0</v>
      </c>
      <c r="E26" s="93"/>
    </row>
    <row r="27" spans="1:5" ht="59.25" customHeight="1" hidden="1">
      <c r="A27" s="73"/>
      <c r="B27" s="14"/>
      <c r="C27" s="90"/>
      <c r="D27" s="90"/>
      <c r="E27" s="91"/>
    </row>
    <row r="28" spans="1:5" ht="15.75" hidden="1">
      <c r="A28" s="78"/>
      <c r="B28" s="44"/>
      <c r="C28" s="92"/>
      <c r="D28" s="92"/>
      <c r="E28" s="93"/>
    </row>
    <row r="29" spans="1:5" ht="30">
      <c r="A29" s="78" t="s">
        <v>133</v>
      </c>
      <c r="B29" s="44" t="s">
        <v>103</v>
      </c>
      <c r="C29" s="92"/>
      <c r="D29" s="92">
        <v>36.8</v>
      </c>
      <c r="E29" s="93"/>
    </row>
    <row r="30" spans="1:5" ht="75">
      <c r="A30" s="78" t="s">
        <v>137</v>
      </c>
      <c r="B30" s="44" t="s">
        <v>138</v>
      </c>
      <c r="C30" s="92"/>
      <c r="D30" s="92">
        <v>873.2</v>
      </c>
      <c r="E30" s="93"/>
    </row>
    <row r="31" spans="1:5" ht="90">
      <c r="A31" s="78" t="s">
        <v>139</v>
      </c>
      <c r="B31" s="44" t="s">
        <v>140</v>
      </c>
      <c r="C31" s="92"/>
      <c r="D31" s="92">
        <v>2.8</v>
      </c>
      <c r="E31" s="93"/>
    </row>
    <row r="32" spans="1:5" ht="120">
      <c r="A32" s="78" t="s">
        <v>141</v>
      </c>
      <c r="B32" s="44" t="s">
        <v>142</v>
      </c>
      <c r="C32" s="92"/>
      <c r="D32" s="92">
        <v>-4</v>
      </c>
      <c r="E32" s="93"/>
    </row>
    <row r="33" spans="1:5" ht="15.75">
      <c r="A33" s="78" t="s">
        <v>143</v>
      </c>
      <c r="B33" s="44" t="s">
        <v>73</v>
      </c>
      <c r="C33" s="92"/>
      <c r="D33" s="92">
        <v>344.9</v>
      </c>
      <c r="E33" s="93"/>
    </row>
    <row r="34" spans="1:5" ht="15.75">
      <c r="A34" s="78" t="s">
        <v>97</v>
      </c>
      <c r="B34" s="44" t="s">
        <v>71</v>
      </c>
      <c r="C34" s="92"/>
      <c r="D34" s="92">
        <v>1860.5</v>
      </c>
      <c r="E34" s="93"/>
    </row>
    <row r="35" spans="1:7" ht="16.5" customHeight="1">
      <c r="A35" s="75"/>
      <c r="B35" s="15" t="s">
        <v>16</v>
      </c>
      <c r="C35" s="89">
        <f>C20+C31+C34</f>
        <v>8425.599999999999</v>
      </c>
      <c r="D35" s="89">
        <f>D20+D29+D31+D30+D32+D33+D34</f>
        <v>6856</v>
      </c>
      <c r="E35" s="86">
        <f>D35/C35</f>
        <v>0.81371059627801</v>
      </c>
      <c r="G35" s="69"/>
    </row>
    <row r="36" spans="1:5" ht="16.5" customHeight="1">
      <c r="A36" s="80" t="s">
        <v>17</v>
      </c>
      <c r="B36" s="10" t="s">
        <v>18</v>
      </c>
      <c r="C36" s="89">
        <f>C37+C38+C39+C41+C42+C43+C40</f>
        <v>260864.19999999998</v>
      </c>
      <c r="D36" s="89">
        <f>D37+D38+D39+D41+D42+D43+D40</f>
        <v>88907.7</v>
      </c>
      <c r="E36" s="86">
        <f>D36/C36</f>
        <v>0.3408198595284443</v>
      </c>
    </row>
    <row r="37" spans="1:5" ht="44.25" customHeight="1">
      <c r="A37" s="100" t="s">
        <v>136</v>
      </c>
      <c r="B37" s="79" t="s">
        <v>135</v>
      </c>
      <c r="C37" s="95">
        <v>146157</v>
      </c>
      <c r="D37" s="89">
        <v>87694.2</v>
      </c>
      <c r="E37" s="86">
        <v>1</v>
      </c>
    </row>
    <row r="38" spans="1:5" ht="63" customHeight="1">
      <c r="A38" s="100" t="s">
        <v>111</v>
      </c>
      <c r="B38" s="79" t="s">
        <v>109</v>
      </c>
      <c r="C38" s="95">
        <v>23319.9</v>
      </c>
      <c r="D38" s="89">
        <v>0</v>
      </c>
      <c r="E38" s="86">
        <f aca="true" t="shared" si="2" ref="E38:E45">D38/C38</f>
        <v>0</v>
      </c>
    </row>
    <row r="39" spans="1:5" ht="150">
      <c r="A39" s="79" t="s">
        <v>108</v>
      </c>
      <c r="B39" s="13" t="s">
        <v>98</v>
      </c>
      <c r="C39" s="94">
        <v>508.3</v>
      </c>
      <c r="D39" s="92">
        <v>0</v>
      </c>
      <c r="E39" s="86">
        <f t="shared" si="2"/>
        <v>0</v>
      </c>
    </row>
    <row r="40" spans="1:5" ht="45">
      <c r="A40" s="79" t="s">
        <v>123</v>
      </c>
      <c r="B40" s="13" t="s">
        <v>126</v>
      </c>
      <c r="C40" s="94">
        <v>36500</v>
      </c>
      <c r="D40" s="92">
        <v>0</v>
      </c>
      <c r="E40" s="86">
        <f t="shared" si="2"/>
        <v>0</v>
      </c>
    </row>
    <row r="41" spans="1:5" ht="15.75">
      <c r="A41" s="79" t="s">
        <v>110</v>
      </c>
      <c r="B41" s="13" t="s">
        <v>112</v>
      </c>
      <c r="C41" s="94">
        <v>51976.7</v>
      </c>
      <c r="D41" s="92">
        <v>0</v>
      </c>
      <c r="E41" s="86">
        <f t="shared" si="2"/>
        <v>0</v>
      </c>
    </row>
    <row r="42" spans="1:5" ht="45">
      <c r="A42" s="79" t="s">
        <v>125</v>
      </c>
      <c r="B42" s="13" t="s">
        <v>88</v>
      </c>
      <c r="C42" s="94">
        <v>2377.7</v>
      </c>
      <c r="D42" s="92">
        <v>1188.9</v>
      </c>
      <c r="E42" s="86">
        <f t="shared" si="2"/>
        <v>0.5000210287252388</v>
      </c>
    </row>
    <row r="43" spans="1:5" ht="83.25" customHeight="1">
      <c r="A43" s="83" t="s">
        <v>124</v>
      </c>
      <c r="B43" s="84" t="s">
        <v>86</v>
      </c>
      <c r="C43" s="85">
        <v>24.6</v>
      </c>
      <c r="D43" s="85">
        <v>24.6</v>
      </c>
      <c r="E43" s="86">
        <f t="shared" si="2"/>
        <v>1</v>
      </c>
    </row>
    <row r="44" spans="1:5" ht="15.75">
      <c r="A44" s="77"/>
      <c r="B44" s="15" t="s">
        <v>81</v>
      </c>
      <c r="C44" s="95">
        <f>C36</f>
        <v>260864.19999999998</v>
      </c>
      <c r="D44" s="89">
        <f>D36</f>
        <v>88907.7</v>
      </c>
      <c r="E44" s="86">
        <f t="shared" si="2"/>
        <v>0.3408198595284443</v>
      </c>
    </row>
    <row r="45" spans="1:5" ht="30">
      <c r="A45" s="77"/>
      <c r="B45" s="45" t="s">
        <v>19</v>
      </c>
      <c r="C45" s="89">
        <f>C19+C35+C36</f>
        <v>499904.8</v>
      </c>
      <c r="D45" s="89">
        <f>D19+D35+D36</f>
        <v>225978.40000000002</v>
      </c>
      <c r="E45" s="86">
        <f t="shared" si="2"/>
        <v>0.4520428689622505</v>
      </c>
    </row>
    <row r="87" spans="1:5" s="40" customFormat="1" ht="15">
      <c r="A87" s="42"/>
      <c r="C87" s="38"/>
      <c r="D87" s="38"/>
      <c r="E87" s="39"/>
    </row>
    <row r="88" spans="1:5" s="40" customFormat="1" ht="15">
      <c r="A88" s="42"/>
      <c r="C88" s="38"/>
      <c r="D88" s="38"/>
      <c r="E88" s="39"/>
    </row>
    <row r="89" spans="1:5" s="40" customFormat="1" ht="15">
      <c r="A89" s="42"/>
      <c r="C89" s="38"/>
      <c r="D89" s="38"/>
      <c r="E89" s="39"/>
    </row>
    <row r="90" spans="1:5" s="40" customFormat="1" ht="15">
      <c r="A90" s="42"/>
      <c r="C90" s="38"/>
      <c r="D90" s="38"/>
      <c r="E90" s="39"/>
    </row>
    <row r="91" spans="1:5" s="40" customFormat="1" ht="15">
      <c r="A91" s="42"/>
      <c r="C91" s="38"/>
      <c r="D91" s="38"/>
      <c r="E91" s="39"/>
    </row>
    <row r="92" spans="1:5" s="40" customFormat="1" ht="15">
      <c r="A92" s="42"/>
      <c r="C92" s="38"/>
      <c r="D92" s="38"/>
      <c r="E92" s="39"/>
    </row>
    <row r="93" spans="1:5" s="40" customFormat="1" ht="15">
      <c r="A93" s="42"/>
      <c r="C93" s="38"/>
      <c r="D93" s="38"/>
      <c r="E93" s="39"/>
    </row>
    <row r="94" spans="1:5" s="40" customFormat="1" ht="15">
      <c r="A94" s="42"/>
      <c r="C94" s="38"/>
      <c r="D94" s="38"/>
      <c r="E94" s="39"/>
    </row>
    <row r="95" spans="1:5" s="40" customFormat="1" ht="15">
      <c r="A95" s="42"/>
      <c r="C95" s="38"/>
      <c r="D95" s="38"/>
      <c r="E95" s="39"/>
    </row>
    <row r="96" spans="1:5" s="40" customFormat="1" ht="15">
      <c r="A96" s="42"/>
      <c r="C96" s="38"/>
      <c r="D96" s="38"/>
      <c r="E96" s="39"/>
    </row>
    <row r="97" spans="1:5" s="40" customFormat="1" ht="15">
      <c r="A97" s="42"/>
      <c r="C97" s="38"/>
      <c r="D97" s="38"/>
      <c r="E97" s="39"/>
    </row>
    <row r="98" spans="1:5" s="40" customFormat="1" ht="15">
      <c r="A98" s="42"/>
      <c r="C98" s="38"/>
      <c r="D98" s="38"/>
      <c r="E98" s="39"/>
    </row>
    <row r="99" spans="1:5" s="40" customFormat="1" ht="15">
      <c r="A99" s="42"/>
      <c r="C99" s="38"/>
      <c r="D99" s="38"/>
      <c r="E99" s="39"/>
    </row>
    <row r="100" spans="1:5" s="40" customFormat="1" ht="15">
      <c r="A100" s="42"/>
      <c r="C100" s="38"/>
      <c r="D100" s="38"/>
      <c r="E100" s="39"/>
    </row>
    <row r="101" spans="1:5" s="40" customFormat="1" ht="15">
      <c r="A101" s="42"/>
      <c r="C101" s="38"/>
      <c r="D101" s="38"/>
      <c r="E101" s="39"/>
    </row>
    <row r="102" spans="1:5" s="40" customFormat="1" ht="15">
      <c r="A102" s="42"/>
      <c r="C102" s="38"/>
      <c r="D102" s="38"/>
      <c r="E102" s="39"/>
    </row>
    <row r="103" spans="1:5" s="40" customFormat="1" ht="15">
      <c r="A103" s="42"/>
      <c r="C103" s="38"/>
      <c r="D103" s="38"/>
      <c r="E103" s="39"/>
    </row>
    <row r="104" spans="1:5" s="40" customFormat="1" ht="15">
      <c r="A104" s="42"/>
      <c r="C104" s="38"/>
      <c r="D104" s="38"/>
      <c r="E104" s="39"/>
    </row>
    <row r="105" spans="1:5" s="40" customFormat="1" ht="15">
      <c r="A105" s="42"/>
      <c r="C105" s="38"/>
      <c r="D105" s="38"/>
      <c r="E105" s="39"/>
    </row>
    <row r="106" spans="1:5" s="40" customFormat="1" ht="15">
      <c r="A106" s="42"/>
      <c r="C106" s="38"/>
      <c r="D106" s="38"/>
      <c r="E106" s="39"/>
    </row>
    <row r="107" spans="1:5" s="40" customFormat="1" ht="15">
      <c r="A107" s="42"/>
      <c r="C107" s="38"/>
      <c r="D107" s="38"/>
      <c r="E107" s="39"/>
    </row>
    <row r="108" spans="1:5" s="40" customFormat="1" ht="15">
      <c r="A108" s="42"/>
      <c r="C108" s="38"/>
      <c r="D108" s="38"/>
      <c r="E108" s="39"/>
    </row>
    <row r="109" spans="1:5" s="40" customFormat="1" ht="15">
      <c r="A109" s="42"/>
      <c r="C109" s="38"/>
      <c r="D109" s="38"/>
      <c r="E109" s="39"/>
    </row>
    <row r="110" spans="1:5" s="40" customFormat="1" ht="15">
      <c r="A110" s="42"/>
      <c r="C110" s="38"/>
      <c r="D110" s="38"/>
      <c r="E110" s="39"/>
    </row>
    <row r="111" spans="1:5" s="40" customFormat="1" ht="15">
      <c r="A111" s="42"/>
      <c r="C111" s="38"/>
      <c r="D111" s="38"/>
      <c r="E111" s="39"/>
    </row>
  </sheetData>
  <sheetProtection/>
  <mergeCells count="2">
    <mergeCell ref="A7:E7"/>
    <mergeCell ref="C5:E5"/>
  </mergeCells>
  <printOptions/>
  <pageMargins left="0.3937007874015748" right="0.1968503937007874" top="0.3937007874015748" bottom="0.3937007874015748" header="0.11811023622047245" footer="0.11811023622047245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0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40.375" style="0" customWidth="1"/>
    <col min="2" max="2" width="6.00390625" style="23" customWidth="1"/>
    <col min="3" max="3" width="5.875" style="23" customWidth="1"/>
    <col min="4" max="4" width="6.25390625" style="23" customWidth="1"/>
    <col min="5" max="5" width="3.875" style="23" customWidth="1"/>
    <col min="6" max="7" width="14.25390625" style="5" customWidth="1"/>
    <col min="8" max="8" width="13.75390625" style="8" customWidth="1"/>
  </cols>
  <sheetData>
    <row r="1" ht="15.75">
      <c r="F1" s="6" t="s">
        <v>91</v>
      </c>
    </row>
    <row r="2" ht="15.75">
      <c r="F2" s="6" t="s">
        <v>95</v>
      </c>
    </row>
    <row r="3" ht="15.75">
      <c r="F3" s="6" t="s">
        <v>114</v>
      </c>
    </row>
    <row r="4" spans="6:8" ht="13.5">
      <c r="F4" s="107" t="s">
        <v>162</v>
      </c>
      <c r="G4" s="108"/>
      <c r="H4" s="108"/>
    </row>
    <row r="5" ht="15.75">
      <c r="F5" s="6"/>
    </row>
    <row r="6" spans="1:8" ht="32.25" customHeight="1">
      <c r="A6" s="106" t="s">
        <v>155</v>
      </c>
      <c r="B6" s="106"/>
      <c r="C6" s="106"/>
      <c r="D6" s="106"/>
      <c r="E6" s="106"/>
      <c r="F6" s="106"/>
      <c r="G6" s="106"/>
      <c r="H6" s="106"/>
    </row>
    <row r="7" spans="1:7" ht="11.25" customHeight="1">
      <c r="A7" s="16"/>
      <c r="G7" s="7" t="s">
        <v>1</v>
      </c>
    </row>
    <row r="8" spans="1:8" s="4" customFormat="1" ht="49.5" customHeight="1">
      <c r="A8" s="9" t="s">
        <v>20</v>
      </c>
      <c r="B8" s="24" t="s">
        <v>21</v>
      </c>
      <c r="C8" s="24" t="s">
        <v>22</v>
      </c>
      <c r="D8" s="24" t="s">
        <v>23</v>
      </c>
      <c r="E8" s="24" t="s">
        <v>24</v>
      </c>
      <c r="F8" s="29" t="s">
        <v>116</v>
      </c>
      <c r="G8" s="61" t="s">
        <v>160</v>
      </c>
      <c r="H8" s="59" t="s">
        <v>63</v>
      </c>
    </row>
    <row r="9" spans="1:8" ht="15.75">
      <c r="A9" s="17" t="s">
        <v>25</v>
      </c>
      <c r="B9" s="25" t="s">
        <v>45</v>
      </c>
      <c r="C9" s="26"/>
      <c r="D9" s="26"/>
      <c r="E9" s="26"/>
      <c r="F9" s="64">
        <f>F13+F14+F19+F31+F32+F33</f>
        <v>109314.7</v>
      </c>
      <c r="G9" s="64">
        <f>G14+G19+G28+G33+G13</f>
        <v>34596.8</v>
      </c>
      <c r="H9" s="72">
        <f>G9/F9</f>
        <v>0.3164880844021893</v>
      </c>
    </row>
    <row r="10" spans="1:8" ht="15" hidden="1">
      <c r="A10" s="18"/>
      <c r="B10" s="27"/>
      <c r="C10" s="27"/>
      <c r="D10" s="28"/>
      <c r="E10" s="28"/>
      <c r="F10" s="65"/>
      <c r="G10" s="65"/>
      <c r="H10" s="72" t="e">
        <f aca="true" t="shared" si="0" ref="H10:H82">G10/F10</f>
        <v>#DIV/0!</v>
      </c>
    </row>
    <row r="11" spans="1:8" ht="15" hidden="1">
      <c r="A11" s="19"/>
      <c r="B11" s="28"/>
      <c r="C11" s="28"/>
      <c r="D11" s="28"/>
      <c r="E11" s="28"/>
      <c r="F11" s="66"/>
      <c r="G11" s="66"/>
      <c r="H11" s="72" t="e">
        <f t="shared" si="0"/>
        <v>#DIV/0!</v>
      </c>
    </row>
    <row r="12" spans="1:8" ht="15" hidden="1">
      <c r="A12" s="19"/>
      <c r="B12" s="28"/>
      <c r="C12" s="28"/>
      <c r="D12" s="28"/>
      <c r="E12" s="28"/>
      <c r="F12" s="66"/>
      <c r="G12" s="66"/>
      <c r="H12" s="72" t="e">
        <f t="shared" si="0"/>
        <v>#DIV/0!</v>
      </c>
    </row>
    <row r="13" spans="1:8" ht="57">
      <c r="A13" s="18" t="s">
        <v>113</v>
      </c>
      <c r="B13" s="27" t="s">
        <v>45</v>
      </c>
      <c r="C13" s="27" t="s">
        <v>46</v>
      </c>
      <c r="D13" s="27"/>
      <c r="E13" s="27"/>
      <c r="F13" s="65">
        <v>2080</v>
      </c>
      <c r="G13" s="66">
        <v>849.3</v>
      </c>
      <c r="H13" s="72">
        <f>G13/F13</f>
        <v>0.4083173076923077</v>
      </c>
    </row>
    <row r="14" spans="1:10" ht="72" customHeight="1">
      <c r="A14" s="18" t="s">
        <v>26</v>
      </c>
      <c r="B14" s="27" t="s">
        <v>45</v>
      </c>
      <c r="C14" s="27" t="s">
        <v>47</v>
      </c>
      <c r="D14" s="28"/>
      <c r="E14" s="28"/>
      <c r="F14" s="65">
        <v>7418.7</v>
      </c>
      <c r="G14" s="65">
        <v>2978.5</v>
      </c>
      <c r="H14" s="72">
        <f t="shared" si="0"/>
        <v>0.4014854354536509</v>
      </c>
      <c r="J14" s="69"/>
    </row>
    <row r="15" spans="1:8" ht="15" hidden="1">
      <c r="A15" s="47"/>
      <c r="B15" s="28"/>
      <c r="C15" s="28"/>
      <c r="D15" s="28"/>
      <c r="E15" s="28"/>
      <c r="F15" s="66"/>
      <c r="G15" s="66"/>
      <c r="H15" s="72" t="e">
        <f t="shared" si="0"/>
        <v>#DIV/0!</v>
      </c>
    </row>
    <row r="16" spans="1:8" ht="15" hidden="1">
      <c r="A16" s="13"/>
      <c r="B16" s="46"/>
      <c r="C16" s="28"/>
      <c r="D16" s="28"/>
      <c r="E16" s="28"/>
      <c r="F16" s="66"/>
      <c r="G16" s="66"/>
      <c r="H16" s="72" t="e">
        <f t="shared" si="0"/>
        <v>#DIV/0!</v>
      </c>
    </row>
    <row r="17" spans="1:8" ht="15" hidden="1">
      <c r="A17" s="48"/>
      <c r="B17" s="28"/>
      <c r="C17" s="28"/>
      <c r="D17" s="28"/>
      <c r="E17" s="28"/>
      <c r="F17" s="66"/>
      <c r="G17" s="66"/>
      <c r="H17" s="72" t="e">
        <f t="shared" si="0"/>
        <v>#DIV/0!</v>
      </c>
    </row>
    <row r="18" spans="1:8" ht="15" hidden="1">
      <c r="A18" s="19"/>
      <c r="B18" s="28"/>
      <c r="C18" s="28"/>
      <c r="D18" s="28"/>
      <c r="E18" s="28"/>
      <c r="F18" s="66"/>
      <c r="G18" s="66"/>
      <c r="H18" s="72" t="e">
        <f t="shared" si="0"/>
        <v>#DIV/0!</v>
      </c>
    </row>
    <row r="19" spans="1:8" ht="71.25" customHeight="1">
      <c r="A19" s="18" t="s">
        <v>28</v>
      </c>
      <c r="B19" s="27" t="s">
        <v>45</v>
      </c>
      <c r="C19" s="27" t="s">
        <v>49</v>
      </c>
      <c r="D19" s="27"/>
      <c r="E19" s="27"/>
      <c r="F19" s="65">
        <v>63535.3</v>
      </c>
      <c r="G19" s="65">
        <v>20008</v>
      </c>
      <c r="H19" s="72">
        <f t="shared" si="0"/>
        <v>0.3149115531051242</v>
      </c>
    </row>
    <row r="20" spans="1:8" ht="15" hidden="1">
      <c r="A20" s="47"/>
      <c r="B20" s="28"/>
      <c r="C20" s="28"/>
      <c r="D20" s="28"/>
      <c r="E20" s="28"/>
      <c r="F20" s="66"/>
      <c r="G20" s="66"/>
      <c r="H20" s="72" t="e">
        <f t="shared" si="0"/>
        <v>#DIV/0!</v>
      </c>
    </row>
    <row r="21" spans="1:8" ht="15" hidden="1">
      <c r="A21" s="13"/>
      <c r="B21" s="46"/>
      <c r="C21" s="28"/>
      <c r="D21" s="28"/>
      <c r="E21" s="28"/>
      <c r="F21" s="66"/>
      <c r="G21" s="66"/>
      <c r="H21" s="72" t="e">
        <f t="shared" si="0"/>
        <v>#DIV/0!</v>
      </c>
    </row>
    <row r="22" spans="1:8" ht="29.25" customHeight="1" hidden="1">
      <c r="A22" s="44"/>
      <c r="B22" s="46"/>
      <c r="C22" s="28"/>
      <c r="D22" s="28"/>
      <c r="E22" s="28"/>
      <c r="F22" s="66"/>
      <c r="G22" s="66"/>
      <c r="H22" s="72" t="e">
        <f t="shared" si="0"/>
        <v>#DIV/0!</v>
      </c>
    </row>
    <row r="23" spans="1:8" s="52" customFormat="1" ht="15" hidden="1">
      <c r="A23" s="43" t="s">
        <v>64</v>
      </c>
      <c r="B23" s="50" t="s">
        <v>45</v>
      </c>
      <c r="C23" s="27" t="s">
        <v>55</v>
      </c>
      <c r="D23" s="27"/>
      <c r="E23" s="27"/>
      <c r="F23" s="65"/>
      <c r="G23" s="65"/>
      <c r="H23" s="72" t="e">
        <f t="shared" si="0"/>
        <v>#DIV/0!</v>
      </c>
    </row>
    <row r="24" spans="1:8" ht="30" hidden="1">
      <c r="A24" s="13" t="s">
        <v>27</v>
      </c>
      <c r="B24" s="28" t="s">
        <v>45</v>
      </c>
      <c r="C24" s="28" t="s">
        <v>55</v>
      </c>
      <c r="D24" s="28" t="s">
        <v>48</v>
      </c>
      <c r="E24" s="28">
        <v>500</v>
      </c>
      <c r="F24" s="66"/>
      <c r="G24" s="66"/>
      <c r="H24" s="72" t="e">
        <f t="shared" si="0"/>
        <v>#DIV/0!</v>
      </c>
    </row>
    <row r="25" spans="1:8" ht="28.5" hidden="1">
      <c r="A25" s="49" t="s">
        <v>29</v>
      </c>
      <c r="B25" s="27" t="s">
        <v>45</v>
      </c>
      <c r="C25" s="27">
        <v>11</v>
      </c>
      <c r="D25" s="28"/>
      <c r="E25" s="28"/>
      <c r="F25" s="65"/>
      <c r="G25" s="65"/>
      <c r="H25" s="72" t="e">
        <f t="shared" si="0"/>
        <v>#DIV/0!</v>
      </c>
    </row>
    <row r="26" spans="1:8" ht="15.75" customHeight="1" hidden="1">
      <c r="A26" s="19" t="s">
        <v>30</v>
      </c>
      <c r="B26" s="28" t="s">
        <v>45</v>
      </c>
      <c r="C26" s="28">
        <v>11</v>
      </c>
      <c r="D26" s="28" t="s">
        <v>50</v>
      </c>
      <c r="E26" s="28"/>
      <c r="F26" s="66"/>
      <c r="G26" s="66"/>
      <c r="H26" s="72" t="e">
        <f t="shared" si="0"/>
        <v>#DIV/0!</v>
      </c>
    </row>
    <row r="27" spans="1:8" ht="30" hidden="1">
      <c r="A27" s="19" t="s">
        <v>31</v>
      </c>
      <c r="B27" s="28" t="s">
        <v>45</v>
      </c>
      <c r="C27" s="28">
        <v>11</v>
      </c>
      <c r="D27" s="28" t="s">
        <v>50</v>
      </c>
      <c r="E27" s="28" t="s">
        <v>51</v>
      </c>
      <c r="F27" s="66"/>
      <c r="G27" s="66"/>
      <c r="H27" s="72" t="e">
        <f t="shared" si="0"/>
        <v>#DIV/0!</v>
      </c>
    </row>
    <row r="28" spans="1:8" ht="0.75" customHeight="1" hidden="1">
      <c r="A28" s="18" t="s">
        <v>32</v>
      </c>
      <c r="B28" s="27" t="s">
        <v>45</v>
      </c>
      <c r="C28" s="27" t="s">
        <v>74</v>
      </c>
      <c r="D28" s="27"/>
      <c r="E28" s="28"/>
      <c r="F28" s="65">
        <v>0</v>
      </c>
      <c r="G28" s="65">
        <v>0</v>
      </c>
      <c r="H28" s="72"/>
    </row>
    <row r="29" spans="1:8" ht="15" hidden="1">
      <c r="A29" s="19"/>
      <c r="B29" s="28"/>
      <c r="C29" s="28"/>
      <c r="D29" s="28"/>
      <c r="E29" s="28"/>
      <c r="F29" s="66"/>
      <c r="G29" s="66"/>
      <c r="H29" s="72" t="e">
        <f t="shared" si="0"/>
        <v>#DIV/0!</v>
      </c>
    </row>
    <row r="30" spans="1:8" ht="15" hidden="1">
      <c r="A30" s="19"/>
      <c r="B30" s="28"/>
      <c r="C30" s="28"/>
      <c r="D30" s="28"/>
      <c r="E30" s="28"/>
      <c r="F30" s="66"/>
      <c r="G30" s="66"/>
      <c r="H30" s="72" t="e">
        <f t="shared" si="0"/>
        <v>#DIV/0!</v>
      </c>
    </row>
    <row r="31" spans="1:8" ht="15">
      <c r="A31" s="19" t="s">
        <v>106</v>
      </c>
      <c r="B31" s="27" t="s">
        <v>45</v>
      </c>
      <c r="C31" s="27" t="s">
        <v>55</v>
      </c>
      <c r="D31" s="28"/>
      <c r="E31" s="28"/>
      <c r="F31" s="65">
        <v>3000</v>
      </c>
      <c r="G31" s="66">
        <v>0</v>
      </c>
      <c r="H31" s="72">
        <f>G31/F31</f>
        <v>0</v>
      </c>
    </row>
    <row r="32" spans="1:8" ht="15">
      <c r="A32" s="18" t="s">
        <v>32</v>
      </c>
      <c r="B32" s="27" t="s">
        <v>45</v>
      </c>
      <c r="C32" s="27" t="s">
        <v>74</v>
      </c>
      <c r="D32" s="27"/>
      <c r="E32" s="27"/>
      <c r="F32" s="65">
        <v>800</v>
      </c>
      <c r="G32" s="65">
        <v>0</v>
      </c>
      <c r="H32" s="72">
        <f>G32/F32</f>
        <v>0</v>
      </c>
    </row>
    <row r="33" spans="1:8" ht="28.5">
      <c r="A33" s="18" t="s">
        <v>33</v>
      </c>
      <c r="B33" s="27" t="s">
        <v>45</v>
      </c>
      <c r="C33" s="27" t="s">
        <v>79</v>
      </c>
      <c r="D33" s="28"/>
      <c r="E33" s="28"/>
      <c r="F33" s="65">
        <v>32480.7</v>
      </c>
      <c r="G33" s="65">
        <v>10761</v>
      </c>
      <c r="H33" s="72">
        <f t="shared" si="0"/>
        <v>0.3313044361728657</v>
      </c>
    </row>
    <row r="34" spans="1:8" ht="15.75">
      <c r="A34" s="17" t="s">
        <v>75</v>
      </c>
      <c r="B34" s="25" t="s">
        <v>46</v>
      </c>
      <c r="C34" s="25"/>
      <c r="D34" s="25"/>
      <c r="E34" s="25"/>
      <c r="F34" s="62">
        <v>2377.7</v>
      </c>
      <c r="G34" s="62">
        <v>684.2</v>
      </c>
      <c r="H34" s="72">
        <f t="shared" si="0"/>
        <v>0.28775707616604285</v>
      </c>
    </row>
    <row r="35" spans="1:8" ht="28.5">
      <c r="A35" s="18" t="s">
        <v>76</v>
      </c>
      <c r="B35" s="27" t="s">
        <v>46</v>
      </c>
      <c r="C35" s="27" t="s">
        <v>47</v>
      </c>
      <c r="D35" s="27"/>
      <c r="E35" s="27"/>
      <c r="F35" s="65">
        <v>2377.7</v>
      </c>
      <c r="G35" s="65">
        <v>684.2</v>
      </c>
      <c r="H35" s="72">
        <f t="shared" si="0"/>
        <v>0.28775707616604285</v>
      </c>
    </row>
    <row r="36" spans="1:8" ht="16.5" customHeight="1" hidden="1">
      <c r="A36" s="18"/>
      <c r="B36" s="27"/>
      <c r="C36" s="27"/>
      <c r="D36" s="28"/>
      <c r="E36" s="28"/>
      <c r="F36" s="65"/>
      <c r="G36" s="65"/>
      <c r="H36" s="72" t="e">
        <f t="shared" si="0"/>
        <v>#DIV/0!</v>
      </c>
    </row>
    <row r="37" spans="1:8" ht="15" hidden="1">
      <c r="A37" s="19"/>
      <c r="B37" s="28"/>
      <c r="C37" s="28"/>
      <c r="D37" s="28"/>
      <c r="E37" s="28"/>
      <c r="F37" s="66"/>
      <c r="G37" s="66"/>
      <c r="H37" s="72" t="e">
        <f t="shared" si="0"/>
        <v>#DIV/0!</v>
      </c>
    </row>
    <row r="38" spans="1:8" ht="15" hidden="1">
      <c r="A38" s="19"/>
      <c r="B38" s="28"/>
      <c r="C38" s="28"/>
      <c r="D38" s="28"/>
      <c r="E38" s="28"/>
      <c r="F38" s="66"/>
      <c r="G38" s="66"/>
      <c r="H38" s="72" t="e">
        <f t="shared" si="0"/>
        <v>#DIV/0!</v>
      </c>
    </row>
    <row r="39" spans="1:8" ht="15" hidden="1">
      <c r="A39" s="19"/>
      <c r="B39" s="28"/>
      <c r="C39" s="28"/>
      <c r="D39" s="28"/>
      <c r="E39" s="28"/>
      <c r="F39" s="66"/>
      <c r="G39" s="66"/>
      <c r="H39" s="72" t="e">
        <f t="shared" si="0"/>
        <v>#DIV/0!</v>
      </c>
    </row>
    <row r="40" spans="1:8" ht="15" hidden="1">
      <c r="A40" s="19"/>
      <c r="B40" s="28"/>
      <c r="C40" s="28"/>
      <c r="D40" s="28"/>
      <c r="E40" s="28"/>
      <c r="F40" s="66"/>
      <c r="G40" s="66"/>
      <c r="H40" s="72" t="e">
        <f t="shared" si="0"/>
        <v>#DIV/0!</v>
      </c>
    </row>
    <row r="41" spans="1:8" ht="32.25" customHeight="1">
      <c r="A41" s="17" t="s">
        <v>34</v>
      </c>
      <c r="B41" s="25" t="s">
        <v>47</v>
      </c>
      <c r="C41" s="26"/>
      <c r="D41" s="26"/>
      <c r="E41" s="26"/>
      <c r="F41" s="64">
        <f>F42+F46+F45</f>
        <v>3549.6</v>
      </c>
      <c r="G41" s="64">
        <f>G42+G46</f>
        <v>405.4</v>
      </c>
      <c r="H41" s="72">
        <f t="shared" si="0"/>
        <v>0.11421005183682668</v>
      </c>
    </row>
    <row r="42" spans="1:8" ht="57">
      <c r="A42" s="14" t="s">
        <v>66</v>
      </c>
      <c r="B42" s="27" t="s">
        <v>47</v>
      </c>
      <c r="C42" s="27" t="s">
        <v>65</v>
      </c>
      <c r="D42" s="27"/>
      <c r="E42" s="27"/>
      <c r="F42" s="65">
        <v>2150</v>
      </c>
      <c r="G42" s="65">
        <v>405.4</v>
      </c>
      <c r="H42" s="72">
        <f>G42/F42</f>
        <v>0.1885581395348837</v>
      </c>
    </row>
    <row r="43" spans="1:8" ht="15" hidden="1">
      <c r="A43" s="13"/>
      <c r="B43" s="28"/>
      <c r="C43" s="28"/>
      <c r="D43" s="34"/>
      <c r="E43" s="46"/>
      <c r="F43" s="66"/>
      <c r="G43" s="66"/>
      <c r="H43" s="72" t="e">
        <f t="shared" si="0"/>
        <v>#DIV/0!</v>
      </c>
    </row>
    <row r="44" spans="1:8" ht="15" hidden="1">
      <c r="A44" s="13"/>
      <c r="B44" s="28"/>
      <c r="C44" s="28"/>
      <c r="D44" s="34"/>
      <c r="E44" s="46"/>
      <c r="F44" s="66"/>
      <c r="G44" s="66"/>
      <c r="H44" s="72" t="e">
        <f t="shared" si="0"/>
        <v>#DIV/0!</v>
      </c>
    </row>
    <row r="45" spans="1:8" ht="57">
      <c r="A45" s="14" t="s">
        <v>127</v>
      </c>
      <c r="B45" s="27" t="s">
        <v>47</v>
      </c>
      <c r="C45" s="27" t="s">
        <v>93</v>
      </c>
      <c r="D45" s="103"/>
      <c r="E45" s="46"/>
      <c r="F45" s="66">
        <v>1375</v>
      </c>
      <c r="G45" s="66"/>
      <c r="H45" s="72">
        <f>G45/F45</f>
        <v>0</v>
      </c>
    </row>
    <row r="46" spans="1:8" ht="42.75">
      <c r="A46" s="14" t="s">
        <v>99</v>
      </c>
      <c r="B46" s="27" t="s">
        <v>47</v>
      </c>
      <c r="C46" s="27" t="s">
        <v>100</v>
      </c>
      <c r="D46" s="99"/>
      <c r="E46" s="50"/>
      <c r="F46" s="65">
        <v>24.6</v>
      </c>
      <c r="G46" s="65">
        <v>0</v>
      </c>
      <c r="H46" s="72">
        <v>0</v>
      </c>
    </row>
    <row r="47" spans="1:8" ht="15.75">
      <c r="A47" s="17" t="s">
        <v>35</v>
      </c>
      <c r="B47" s="25" t="s">
        <v>49</v>
      </c>
      <c r="C47" s="26"/>
      <c r="D47" s="54"/>
      <c r="E47" s="26"/>
      <c r="F47" s="64">
        <f>F56+F57+F58</f>
        <v>85626.2</v>
      </c>
      <c r="G47" s="64">
        <f>G57+G58</f>
        <v>445.3</v>
      </c>
      <c r="H47" s="72">
        <f t="shared" si="0"/>
        <v>0.005200511058531151</v>
      </c>
    </row>
    <row r="48" spans="1:8" ht="15" hidden="1">
      <c r="A48" s="18" t="s">
        <v>36</v>
      </c>
      <c r="B48" s="27" t="s">
        <v>49</v>
      </c>
      <c r="C48" s="27" t="s">
        <v>52</v>
      </c>
      <c r="D48" s="27"/>
      <c r="E48" s="27"/>
      <c r="F48" s="65"/>
      <c r="G48" s="65"/>
      <c r="H48" s="72" t="e">
        <f t="shared" si="0"/>
        <v>#DIV/0!</v>
      </c>
    </row>
    <row r="49" spans="1:8" ht="15" hidden="1">
      <c r="A49" s="19" t="s">
        <v>37</v>
      </c>
      <c r="B49" s="28" t="s">
        <v>49</v>
      </c>
      <c r="C49" s="28" t="s">
        <v>52</v>
      </c>
      <c r="D49" s="28">
        <v>3030000</v>
      </c>
      <c r="E49" s="28"/>
      <c r="F49" s="66"/>
      <c r="G49" s="66"/>
      <c r="H49" s="72" t="e">
        <f t="shared" si="0"/>
        <v>#DIV/0!</v>
      </c>
    </row>
    <row r="50" spans="1:8" ht="30" hidden="1">
      <c r="A50" s="19" t="s">
        <v>38</v>
      </c>
      <c r="B50" s="28" t="s">
        <v>49</v>
      </c>
      <c r="C50" s="28" t="s">
        <v>52</v>
      </c>
      <c r="D50" s="28">
        <v>3030200</v>
      </c>
      <c r="E50" s="28" t="s">
        <v>53</v>
      </c>
      <c r="F50" s="66"/>
      <c r="G50" s="66"/>
      <c r="H50" s="72" t="e">
        <f t="shared" si="0"/>
        <v>#DIV/0!</v>
      </c>
    </row>
    <row r="51" spans="1:8" s="52" customFormat="1" ht="15" hidden="1">
      <c r="A51" s="13"/>
      <c r="B51" s="28"/>
      <c r="C51" s="28"/>
      <c r="D51" s="34"/>
      <c r="E51" s="27"/>
      <c r="F51" s="67"/>
      <c r="G51" s="66"/>
      <c r="H51" s="72" t="e">
        <f t="shared" si="0"/>
        <v>#DIV/0!</v>
      </c>
    </row>
    <row r="52" spans="1:8" s="52" customFormat="1" ht="15" hidden="1">
      <c r="A52" s="13"/>
      <c r="B52" s="28"/>
      <c r="C52" s="28"/>
      <c r="D52" s="34"/>
      <c r="E52" s="55"/>
      <c r="F52" s="67"/>
      <c r="G52" s="66"/>
      <c r="H52" s="72" t="e">
        <f t="shared" si="0"/>
        <v>#DIV/0!</v>
      </c>
    </row>
    <row r="53" spans="1:8" s="52" customFormat="1" ht="15" hidden="1">
      <c r="A53" s="13"/>
      <c r="B53" s="28"/>
      <c r="C53" s="28"/>
      <c r="D53" s="34"/>
      <c r="E53" s="55"/>
      <c r="F53" s="67"/>
      <c r="G53" s="66"/>
      <c r="H53" s="72" t="e">
        <f t="shared" si="0"/>
        <v>#DIV/0!</v>
      </c>
    </row>
    <row r="54" spans="1:8" s="52" customFormat="1" ht="15" hidden="1">
      <c r="A54" s="13"/>
      <c r="B54" s="28"/>
      <c r="C54" s="28"/>
      <c r="D54" s="34"/>
      <c r="E54" s="55"/>
      <c r="F54" s="67"/>
      <c r="G54" s="66"/>
      <c r="H54" s="72" t="e">
        <f t="shared" si="0"/>
        <v>#DIV/0!</v>
      </c>
    </row>
    <row r="55" spans="1:8" s="52" customFormat="1" ht="15" hidden="1">
      <c r="A55" s="13"/>
      <c r="B55" s="28"/>
      <c r="C55" s="28"/>
      <c r="D55" s="34"/>
      <c r="E55" s="27"/>
      <c r="F55" s="67"/>
      <c r="G55" s="66"/>
      <c r="H55" s="72" t="e">
        <f t="shared" si="0"/>
        <v>#DIV/0!</v>
      </c>
    </row>
    <row r="56" spans="1:8" s="52" customFormat="1" ht="15">
      <c r="A56" s="13" t="s">
        <v>36</v>
      </c>
      <c r="B56" s="28" t="s">
        <v>49</v>
      </c>
      <c r="C56" s="28" t="s">
        <v>52</v>
      </c>
      <c r="D56" s="55"/>
      <c r="E56" s="102"/>
      <c r="F56" s="67">
        <v>1</v>
      </c>
      <c r="G56" s="66">
        <v>0</v>
      </c>
      <c r="H56" s="72">
        <f>G56/F56</f>
        <v>0</v>
      </c>
    </row>
    <row r="57" spans="1:8" s="51" customFormat="1" ht="30" customHeight="1">
      <c r="A57" s="14" t="s">
        <v>82</v>
      </c>
      <c r="B57" s="27" t="s">
        <v>49</v>
      </c>
      <c r="C57" s="27" t="s">
        <v>65</v>
      </c>
      <c r="D57" s="82"/>
      <c r="E57" s="82"/>
      <c r="F57" s="68">
        <v>79442.7</v>
      </c>
      <c r="G57" s="65">
        <v>0</v>
      </c>
      <c r="H57" s="72">
        <f t="shared" si="0"/>
        <v>0</v>
      </c>
    </row>
    <row r="58" spans="1:8" s="52" customFormat="1" ht="28.5">
      <c r="A58" s="14" t="s">
        <v>67</v>
      </c>
      <c r="B58" s="27" t="s">
        <v>49</v>
      </c>
      <c r="C58" s="27" t="s">
        <v>68</v>
      </c>
      <c r="D58" s="33"/>
      <c r="E58" s="33"/>
      <c r="F58" s="68">
        <v>6182.5</v>
      </c>
      <c r="G58" s="65">
        <v>445.3</v>
      </c>
      <c r="H58" s="72">
        <f t="shared" si="0"/>
        <v>0.07202587949858472</v>
      </c>
    </row>
    <row r="59" spans="1:8" ht="16.5" customHeight="1">
      <c r="A59" s="17" t="s">
        <v>39</v>
      </c>
      <c r="B59" s="25" t="s">
        <v>54</v>
      </c>
      <c r="C59" s="26"/>
      <c r="D59" s="54"/>
      <c r="E59" s="54"/>
      <c r="F59" s="64">
        <f>F60+F63+F64+F65</f>
        <v>432329.1</v>
      </c>
      <c r="G59" s="64">
        <f>G60+G63+G64+G65</f>
        <v>115267.5</v>
      </c>
      <c r="H59" s="72">
        <f t="shared" si="0"/>
        <v>0.2666198042185918</v>
      </c>
    </row>
    <row r="60" spans="1:8" ht="15.75">
      <c r="A60" s="20" t="s">
        <v>40</v>
      </c>
      <c r="B60" s="27" t="s">
        <v>54</v>
      </c>
      <c r="C60" s="27" t="s">
        <v>45</v>
      </c>
      <c r="D60" s="27"/>
      <c r="E60" s="27"/>
      <c r="F60" s="65">
        <v>45570</v>
      </c>
      <c r="G60" s="65">
        <v>38.9</v>
      </c>
      <c r="H60" s="72">
        <f t="shared" si="0"/>
        <v>0.0008536317752907615</v>
      </c>
    </row>
    <row r="61" spans="1:8" ht="15" hidden="1">
      <c r="A61" s="19"/>
      <c r="B61" s="28"/>
      <c r="C61" s="28"/>
      <c r="D61" s="28"/>
      <c r="E61" s="28"/>
      <c r="F61" s="66"/>
      <c r="G61" s="66"/>
      <c r="H61" s="72" t="e">
        <f t="shared" si="0"/>
        <v>#DIV/0!</v>
      </c>
    </row>
    <row r="62" spans="1:8" ht="15" hidden="1">
      <c r="A62" s="19"/>
      <c r="B62" s="28"/>
      <c r="C62" s="28"/>
      <c r="D62" s="28"/>
      <c r="E62" s="28"/>
      <c r="F62" s="66"/>
      <c r="G62" s="66"/>
      <c r="H62" s="72" t="e">
        <f t="shared" si="0"/>
        <v>#DIV/0!</v>
      </c>
    </row>
    <row r="63" spans="1:8" ht="15">
      <c r="A63" s="14" t="s">
        <v>69</v>
      </c>
      <c r="B63" s="27" t="s">
        <v>54</v>
      </c>
      <c r="C63" s="27" t="s">
        <v>46</v>
      </c>
      <c r="D63" s="53"/>
      <c r="E63" s="28"/>
      <c r="F63" s="65">
        <v>68496.2</v>
      </c>
      <c r="G63" s="65">
        <v>0</v>
      </c>
      <c r="H63" s="72">
        <v>0</v>
      </c>
    </row>
    <row r="64" spans="1:9" ht="15.75">
      <c r="A64" s="20" t="s">
        <v>41</v>
      </c>
      <c r="B64" s="27" t="s">
        <v>54</v>
      </c>
      <c r="C64" s="27" t="s">
        <v>47</v>
      </c>
      <c r="D64" s="56"/>
      <c r="E64" s="27"/>
      <c r="F64" s="65">
        <v>129346.6</v>
      </c>
      <c r="G64" s="65">
        <v>28876.4</v>
      </c>
      <c r="H64" s="72">
        <f t="shared" si="0"/>
        <v>0.22324823381519113</v>
      </c>
      <c r="I64" s="69"/>
    </row>
    <row r="65" spans="1:8" s="60" customFormat="1" ht="34.5" customHeight="1">
      <c r="A65" s="11" t="s">
        <v>87</v>
      </c>
      <c r="B65" s="27" t="s">
        <v>54</v>
      </c>
      <c r="C65" s="27" t="s">
        <v>54</v>
      </c>
      <c r="D65" s="56"/>
      <c r="E65" s="56"/>
      <c r="F65" s="65">
        <v>188916.3</v>
      </c>
      <c r="G65" s="65">
        <v>86352.2</v>
      </c>
      <c r="H65" s="72">
        <f t="shared" si="0"/>
        <v>0.45709237371259126</v>
      </c>
    </row>
    <row r="66" spans="1:8" s="60" customFormat="1" ht="34.5" customHeight="1">
      <c r="A66" s="11" t="s">
        <v>128</v>
      </c>
      <c r="B66" s="27" t="s">
        <v>102</v>
      </c>
      <c r="C66" s="27"/>
      <c r="D66" s="56"/>
      <c r="E66" s="56"/>
      <c r="F66" s="65">
        <f>F67</f>
        <v>7308</v>
      </c>
      <c r="G66" s="65">
        <f>G67</f>
        <v>0</v>
      </c>
      <c r="H66" s="72">
        <f>G66/F66</f>
        <v>0</v>
      </c>
    </row>
    <row r="67" spans="1:8" s="60" customFormat="1" ht="34.5" customHeight="1">
      <c r="A67" s="11" t="s">
        <v>129</v>
      </c>
      <c r="B67" s="27" t="s">
        <v>102</v>
      </c>
      <c r="C67" s="27" t="s">
        <v>54</v>
      </c>
      <c r="D67" s="56"/>
      <c r="E67" s="56"/>
      <c r="F67" s="65">
        <v>7308</v>
      </c>
      <c r="G67" s="65"/>
      <c r="H67" s="72">
        <f>G67/F67</f>
        <v>0</v>
      </c>
    </row>
    <row r="68" spans="1:8" s="60" customFormat="1" ht="22.5" customHeight="1">
      <c r="A68" s="10" t="s">
        <v>77</v>
      </c>
      <c r="B68" s="27" t="s">
        <v>55</v>
      </c>
      <c r="C68" s="27"/>
      <c r="D68" s="56"/>
      <c r="E68" s="56"/>
      <c r="F68" s="65">
        <f>F69</f>
        <v>11186</v>
      </c>
      <c r="G68" s="65">
        <f>G69</f>
        <v>13</v>
      </c>
      <c r="H68" s="72">
        <f t="shared" si="0"/>
        <v>0.0011621669944573575</v>
      </c>
    </row>
    <row r="69" spans="1:8" s="52" customFormat="1" ht="29.25" customHeight="1">
      <c r="A69" s="14" t="s">
        <v>78</v>
      </c>
      <c r="B69" s="27" t="s">
        <v>55</v>
      </c>
      <c r="C69" s="27" t="s">
        <v>55</v>
      </c>
      <c r="D69" s="27"/>
      <c r="E69" s="56"/>
      <c r="F69" s="65">
        <v>11186</v>
      </c>
      <c r="G69" s="65">
        <v>13</v>
      </c>
      <c r="H69" s="72">
        <f t="shared" si="0"/>
        <v>0.0011621669944573575</v>
      </c>
    </row>
    <row r="70" spans="1:8" s="52" customFormat="1" ht="23.25" customHeight="1">
      <c r="A70" s="10" t="s">
        <v>83</v>
      </c>
      <c r="B70" s="27" t="s">
        <v>52</v>
      </c>
      <c r="C70" s="27"/>
      <c r="D70" s="56"/>
      <c r="E70" s="56"/>
      <c r="F70" s="65">
        <v>5452</v>
      </c>
      <c r="G70" s="65">
        <v>2584.8</v>
      </c>
      <c r="H70" s="72">
        <f>G70/F70</f>
        <v>0.4741012472487161</v>
      </c>
    </row>
    <row r="71" spans="1:8" ht="15.75">
      <c r="A71" s="17" t="s">
        <v>42</v>
      </c>
      <c r="B71" s="25">
        <v>10</v>
      </c>
      <c r="C71" s="26"/>
      <c r="D71" s="54"/>
      <c r="E71" s="54"/>
      <c r="F71" s="64">
        <f>F72+F73+F106</f>
        <v>5526.8</v>
      </c>
      <c r="G71" s="64">
        <f>G72+G73+G106</f>
        <v>684.2</v>
      </c>
      <c r="H71" s="72">
        <f t="shared" si="0"/>
        <v>0.12379677209235</v>
      </c>
    </row>
    <row r="72" spans="1:8" ht="15.75">
      <c r="A72" s="17" t="s">
        <v>92</v>
      </c>
      <c r="B72" s="25" t="s">
        <v>93</v>
      </c>
      <c r="C72" s="26" t="s">
        <v>45</v>
      </c>
      <c r="D72" s="54"/>
      <c r="E72" s="54"/>
      <c r="F72" s="64">
        <v>371.8</v>
      </c>
      <c r="G72" s="64">
        <v>185.4</v>
      </c>
      <c r="H72" s="72">
        <f t="shared" si="0"/>
        <v>0.49865519096288324</v>
      </c>
    </row>
    <row r="73" spans="1:8" ht="16.5" customHeight="1">
      <c r="A73" s="18" t="s">
        <v>43</v>
      </c>
      <c r="B73" s="27">
        <v>10</v>
      </c>
      <c r="C73" s="27" t="s">
        <v>47</v>
      </c>
      <c r="D73" s="27"/>
      <c r="E73" s="27"/>
      <c r="F73" s="65">
        <v>1005</v>
      </c>
      <c r="G73" s="65">
        <v>498.8</v>
      </c>
      <c r="H73" s="72">
        <f t="shared" si="0"/>
        <v>0.496318407960199</v>
      </c>
    </row>
    <row r="74" spans="1:8" ht="15" hidden="1">
      <c r="A74" s="47"/>
      <c r="B74" s="28"/>
      <c r="C74" s="28"/>
      <c r="D74" s="28"/>
      <c r="E74" s="28"/>
      <c r="F74" s="66"/>
      <c r="G74" s="66"/>
      <c r="H74" s="72" t="e">
        <f t="shared" si="0"/>
        <v>#DIV/0!</v>
      </c>
    </row>
    <row r="75" spans="1:8" ht="15" hidden="1">
      <c r="A75" s="19"/>
      <c r="B75" s="46"/>
      <c r="C75" s="28"/>
      <c r="D75" s="28"/>
      <c r="E75" s="28"/>
      <c r="F75" s="66"/>
      <c r="G75" s="66"/>
      <c r="H75" s="72" t="e">
        <f t="shared" si="0"/>
        <v>#DIV/0!</v>
      </c>
    </row>
    <row r="76" spans="1:8" ht="15" hidden="1">
      <c r="A76" s="48"/>
      <c r="B76" s="28"/>
      <c r="C76" s="28"/>
      <c r="D76" s="28"/>
      <c r="E76" s="28"/>
      <c r="F76" s="66"/>
      <c r="G76" s="66"/>
      <c r="H76" s="72" t="e">
        <f t="shared" si="0"/>
        <v>#DIV/0!</v>
      </c>
    </row>
    <row r="77" spans="1:8" ht="15" hidden="1">
      <c r="A77" s="19"/>
      <c r="B77" s="28"/>
      <c r="C77" s="28"/>
      <c r="D77" s="28"/>
      <c r="E77" s="28"/>
      <c r="F77" s="66"/>
      <c r="G77" s="66"/>
      <c r="H77" s="72" t="e">
        <f t="shared" si="0"/>
        <v>#DIV/0!</v>
      </c>
    </row>
    <row r="78" spans="1:8" ht="15" hidden="1">
      <c r="A78" s="58"/>
      <c r="B78" s="46"/>
      <c r="C78" s="28"/>
      <c r="D78" s="28"/>
      <c r="E78" s="28"/>
      <c r="F78" s="66"/>
      <c r="G78" s="66"/>
      <c r="H78" s="72" t="e">
        <f t="shared" si="0"/>
        <v>#DIV/0!</v>
      </c>
    </row>
    <row r="79" spans="1:8" ht="15" hidden="1">
      <c r="A79" s="19"/>
      <c r="B79" s="46"/>
      <c r="C79" s="28"/>
      <c r="D79" s="28"/>
      <c r="E79" s="28"/>
      <c r="F79" s="66"/>
      <c r="G79" s="66"/>
      <c r="H79" s="72" t="e">
        <f t="shared" si="0"/>
        <v>#DIV/0!</v>
      </c>
    </row>
    <row r="80" spans="1:8" ht="15" hidden="1">
      <c r="A80" s="18"/>
      <c r="B80" s="27"/>
      <c r="C80" s="27"/>
      <c r="D80" s="27"/>
      <c r="E80" s="27"/>
      <c r="F80" s="65"/>
      <c r="G80" s="65"/>
      <c r="H80" s="72" t="e">
        <f t="shared" si="0"/>
        <v>#DIV/0!</v>
      </c>
    </row>
    <row r="81" spans="1:8" ht="15" hidden="1">
      <c r="A81" s="19"/>
      <c r="B81" s="46"/>
      <c r="C81" s="28"/>
      <c r="D81" s="28"/>
      <c r="E81" s="28"/>
      <c r="F81" s="66"/>
      <c r="G81" s="66"/>
      <c r="H81" s="72" t="e">
        <f t="shared" si="0"/>
        <v>#DIV/0!</v>
      </c>
    </row>
    <row r="82" spans="1:8" ht="15" hidden="1">
      <c r="A82" s="19"/>
      <c r="B82" s="46"/>
      <c r="C82" s="28"/>
      <c r="D82" s="28"/>
      <c r="E82" s="28"/>
      <c r="F82" s="66"/>
      <c r="G82" s="66"/>
      <c r="H82" s="72" t="e">
        <f t="shared" si="0"/>
        <v>#DIV/0!</v>
      </c>
    </row>
    <row r="83" spans="1:8" ht="15" hidden="1">
      <c r="A83" s="19"/>
      <c r="B83" s="46"/>
      <c r="C83" s="28"/>
      <c r="D83" s="28"/>
      <c r="E83" s="28"/>
      <c r="F83" s="66"/>
      <c r="G83" s="66"/>
      <c r="H83" s="72" t="e">
        <f aca="true" t="shared" si="1" ref="H83:H108">G83/F83</f>
        <v>#DIV/0!</v>
      </c>
    </row>
    <row r="84" spans="1:8" ht="15" hidden="1">
      <c r="A84" s="13"/>
      <c r="B84" s="46"/>
      <c r="C84" s="28"/>
      <c r="D84" s="28"/>
      <c r="E84" s="28"/>
      <c r="F84" s="66"/>
      <c r="G84" s="66"/>
      <c r="H84" s="72" t="e">
        <f t="shared" si="1"/>
        <v>#DIV/0!</v>
      </c>
    </row>
    <row r="85" spans="1:8" ht="15" hidden="1">
      <c r="A85" s="13"/>
      <c r="B85" s="46"/>
      <c r="C85" s="28"/>
      <c r="D85" s="28"/>
      <c r="E85" s="28"/>
      <c r="F85" s="66"/>
      <c r="G85" s="66"/>
      <c r="H85" s="72" t="e">
        <f t="shared" si="1"/>
        <v>#DIV/0!</v>
      </c>
    </row>
    <row r="86" spans="1:8" ht="15" hidden="1">
      <c r="A86" s="13"/>
      <c r="B86" s="46"/>
      <c r="C86" s="28"/>
      <c r="D86" s="28"/>
      <c r="E86" s="28"/>
      <c r="F86" s="66"/>
      <c r="G86" s="66"/>
      <c r="H86" s="72" t="e">
        <f t="shared" si="1"/>
        <v>#DIV/0!</v>
      </c>
    </row>
    <row r="87" spans="1:8" ht="15" hidden="1">
      <c r="A87" s="13"/>
      <c r="B87" s="46"/>
      <c r="C87" s="28"/>
      <c r="D87" s="28"/>
      <c r="E87" s="28"/>
      <c r="F87" s="66"/>
      <c r="G87" s="66"/>
      <c r="H87" s="72" t="e">
        <f t="shared" si="1"/>
        <v>#DIV/0!</v>
      </c>
    </row>
    <row r="88" spans="1:8" ht="15" hidden="1">
      <c r="A88" s="13"/>
      <c r="B88" s="46"/>
      <c r="C88" s="28"/>
      <c r="D88" s="28"/>
      <c r="E88" s="28"/>
      <c r="F88" s="66"/>
      <c r="G88" s="66"/>
      <c r="H88" s="72" t="e">
        <f t="shared" si="1"/>
        <v>#DIV/0!</v>
      </c>
    </row>
    <row r="89" spans="1:8" ht="15" hidden="1">
      <c r="A89" s="13"/>
      <c r="B89" s="46"/>
      <c r="C89" s="28"/>
      <c r="D89" s="28"/>
      <c r="E89" s="28"/>
      <c r="F89" s="66"/>
      <c r="G89" s="66"/>
      <c r="H89" s="72" t="e">
        <f t="shared" si="1"/>
        <v>#DIV/0!</v>
      </c>
    </row>
    <row r="90" spans="1:8" ht="15" hidden="1">
      <c r="A90" s="13"/>
      <c r="B90" s="46"/>
      <c r="C90" s="28"/>
      <c r="D90" s="28"/>
      <c r="E90" s="28"/>
      <c r="F90" s="66"/>
      <c r="G90" s="66"/>
      <c r="H90" s="72" t="e">
        <f t="shared" si="1"/>
        <v>#DIV/0!</v>
      </c>
    </row>
    <row r="91" spans="1:8" ht="15" hidden="1">
      <c r="A91" s="13"/>
      <c r="B91" s="46"/>
      <c r="C91" s="28"/>
      <c r="D91" s="28"/>
      <c r="E91" s="28"/>
      <c r="F91" s="66"/>
      <c r="G91" s="66"/>
      <c r="H91" s="72" t="e">
        <f t="shared" si="1"/>
        <v>#DIV/0!</v>
      </c>
    </row>
    <row r="92" spans="1:8" ht="15" hidden="1">
      <c r="A92" s="13"/>
      <c r="B92" s="46"/>
      <c r="C92" s="28"/>
      <c r="D92" s="28"/>
      <c r="E92" s="28"/>
      <c r="F92" s="66"/>
      <c r="G92" s="66"/>
      <c r="H92" s="72" t="e">
        <f t="shared" si="1"/>
        <v>#DIV/0!</v>
      </c>
    </row>
    <row r="93" spans="1:8" ht="15" hidden="1">
      <c r="A93" s="13"/>
      <c r="B93" s="46"/>
      <c r="C93" s="28"/>
      <c r="D93" s="28"/>
      <c r="E93" s="28"/>
      <c r="F93" s="66"/>
      <c r="G93" s="66"/>
      <c r="H93" s="72" t="e">
        <f t="shared" si="1"/>
        <v>#DIV/0!</v>
      </c>
    </row>
    <row r="94" spans="1:8" ht="15" hidden="1">
      <c r="A94" s="13"/>
      <c r="B94" s="46"/>
      <c r="C94" s="28"/>
      <c r="D94" s="28"/>
      <c r="E94" s="28"/>
      <c r="F94" s="66"/>
      <c r="G94" s="66"/>
      <c r="H94" s="72" t="e">
        <f t="shared" si="1"/>
        <v>#DIV/0!</v>
      </c>
    </row>
    <row r="95" spans="1:8" ht="15" hidden="1">
      <c r="A95" s="13"/>
      <c r="B95" s="46"/>
      <c r="C95" s="28"/>
      <c r="D95" s="28"/>
      <c r="E95" s="28"/>
      <c r="F95" s="66"/>
      <c r="G95" s="66"/>
      <c r="H95" s="72" t="e">
        <f t="shared" si="1"/>
        <v>#DIV/0!</v>
      </c>
    </row>
    <row r="96" spans="1:8" ht="15" hidden="1">
      <c r="A96" s="13"/>
      <c r="B96" s="46"/>
      <c r="C96" s="28"/>
      <c r="D96" s="28"/>
      <c r="E96" s="28"/>
      <c r="F96" s="66"/>
      <c r="G96" s="66"/>
      <c r="H96" s="72" t="e">
        <f t="shared" si="1"/>
        <v>#DIV/0!</v>
      </c>
    </row>
    <row r="97" spans="1:8" ht="15" hidden="1">
      <c r="A97" s="13"/>
      <c r="B97" s="46"/>
      <c r="C97" s="28"/>
      <c r="D97" s="28"/>
      <c r="E97" s="28"/>
      <c r="F97" s="66"/>
      <c r="G97" s="66"/>
      <c r="H97" s="72" t="e">
        <f t="shared" si="1"/>
        <v>#DIV/0!</v>
      </c>
    </row>
    <row r="98" spans="1:8" ht="15" hidden="1">
      <c r="A98" s="13"/>
      <c r="B98" s="46"/>
      <c r="C98" s="28"/>
      <c r="D98" s="28"/>
      <c r="E98" s="28"/>
      <c r="F98" s="66"/>
      <c r="G98" s="66"/>
      <c r="H98" s="72" t="e">
        <f t="shared" si="1"/>
        <v>#DIV/0!</v>
      </c>
    </row>
    <row r="99" spans="1:8" ht="15" hidden="1">
      <c r="A99" s="13"/>
      <c r="B99" s="46"/>
      <c r="C99" s="28"/>
      <c r="D99" s="28"/>
      <c r="E99" s="28"/>
      <c r="F99" s="66"/>
      <c r="G99" s="66"/>
      <c r="H99" s="72" t="e">
        <f t="shared" si="1"/>
        <v>#DIV/0!</v>
      </c>
    </row>
    <row r="100" spans="1:8" ht="15" hidden="1">
      <c r="A100" s="13"/>
      <c r="B100" s="46"/>
      <c r="C100" s="28"/>
      <c r="D100" s="28"/>
      <c r="E100" s="28"/>
      <c r="F100" s="66"/>
      <c r="G100" s="66"/>
      <c r="H100" s="72" t="e">
        <f t="shared" si="1"/>
        <v>#DIV/0!</v>
      </c>
    </row>
    <row r="101" spans="1:8" ht="15" hidden="1">
      <c r="A101" s="13"/>
      <c r="B101" s="46"/>
      <c r="C101" s="28"/>
      <c r="D101" s="28"/>
      <c r="E101" s="28"/>
      <c r="F101" s="66"/>
      <c r="G101" s="66"/>
      <c r="H101" s="72" t="e">
        <f t="shared" si="1"/>
        <v>#DIV/0!</v>
      </c>
    </row>
    <row r="102" spans="1:8" ht="15" hidden="1">
      <c r="A102" s="13"/>
      <c r="B102" s="46"/>
      <c r="C102" s="28"/>
      <c r="D102" s="28"/>
      <c r="E102" s="28"/>
      <c r="F102" s="66"/>
      <c r="G102" s="66"/>
      <c r="H102" s="72" t="e">
        <f t="shared" si="1"/>
        <v>#DIV/0!</v>
      </c>
    </row>
    <row r="103" spans="1:8" ht="15" hidden="1">
      <c r="A103" s="13"/>
      <c r="B103" s="46"/>
      <c r="C103" s="28"/>
      <c r="D103" s="28"/>
      <c r="E103" s="28"/>
      <c r="F103" s="66"/>
      <c r="G103" s="66"/>
      <c r="H103" s="72" t="e">
        <f t="shared" si="1"/>
        <v>#DIV/0!</v>
      </c>
    </row>
    <row r="104" spans="1:8" ht="15" hidden="1">
      <c r="A104" s="13"/>
      <c r="B104" s="46"/>
      <c r="C104" s="28"/>
      <c r="D104" s="28"/>
      <c r="E104" s="28"/>
      <c r="F104" s="66"/>
      <c r="G104" s="66"/>
      <c r="H104" s="72" t="e">
        <f t="shared" si="1"/>
        <v>#DIV/0!</v>
      </c>
    </row>
    <row r="105" spans="1:8" ht="15" hidden="1">
      <c r="A105" s="13"/>
      <c r="B105" s="46"/>
      <c r="C105" s="28"/>
      <c r="D105" s="28"/>
      <c r="E105" s="28"/>
      <c r="F105" s="66"/>
      <c r="G105" s="66"/>
      <c r="H105" s="72" t="e">
        <f t="shared" si="1"/>
        <v>#DIV/0!</v>
      </c>
    </row>
    <row r="106" spans="1:8" ht="28.5">
      <c r="A106" s="14" t="s">
        <v>101</v>
      </c>
      <c r="B106" s="50" t="s">
        <v>93</v>
      </c>
      <c r="C106" s="27" t="s">
        <v>102</v>
      </c>
      <c r="D106" s="27"/>
      <c r="E106" s="27"/>
      <c r="F106" s="65">
        <v>4150</v>
      </c>
      <c r="G106" s="65">
        <v>0</v>
      </c>
      <c r="H106" s="72">
        <f>G106/F106</f>
        <v>0</v>
      </c>
    </row>
    <row r="107" spans="1:8" ht="15.75">
      <c r="A107" s="10" t="s">
        <v>89</v>
      </c>
      <c r="B107" s="96" t="s">
        <v>74</v>
      </c>
      <c r="C107" s="28"/>
      <c r="D107" s="28"/>
      <c r="E107" s="28"/>
      <c r="F107" s="63">
        <v>1077</v>
      </c>
      <c r="G107" s="63">
        <v>169.6</v>
      </c>
      <c r="H107" s="72">
        <f t="shared" si="1"/>
        <v>0.1574744661095636</v>
      </c>
    </row>
    <row r="108" spans="1:8" ht="15.75">
      <c r="A108" s="10" t="s">
        <v>90</v>
      </c>
      <c r="B108" s="96" t="s">
        <v>68</v>
      </c>
      <c r="C108" s="28"/>
      <c r="D108" s="28"/>
      <c r="E108" s="28"/>
      <c r="F108" s="63">
        <v>10343.6</v>
      </c>
      <c r="G108" s="63">
        <v>5171.8</v>
      </c>
      <c r="H108" s="72">
        <f t="shared" si="1"/>
        <v>0.5</v>
      </c>
    </row>
    <row r="109" spans="1:8" ht="16.5">
      <c r="A109" s="21" t="s">
        <v>44</v>
      </c>
      <c r="B109" s="28"/>
      <c r="C109" s="28"/>
      <c r="D109" s="28"/>
      <c r="E109" s="28"/>
      <c r="F109" s="65">
        <f>F9+F34+F41+F47+F59+F68+F70+F71+F107+F108+F66</f>
        <v>674090.7000000001</v>
      </c>
      <c r="G109" s="65">
        <f>G9+G34+G41+G47+G59+G68+G70+G71+G107+G108</f>
        <v>160022.6</v>
      </c>
      <c r="H109" s="71">
        <f>G109/F109</f>
        <v>0.23739030964230776</v>
      </c>
    </row>
    <row r="110" spans="6:7" ht="12.75">
      <c r="F110" s="70"/>
      <c r="G110" s="69"/>
    </row>
  </sheetData>
  <sheetProtection/>
  <mergeCells count="2">
    <mergeCell ref="A6:H6"/>
    <mergeCell ref="F4:H4"/>
  </mergeCells>
  <printOptions/>
  <pageMargins left="0.3937007874015748" right="0.1968503937007874" top="0.3937007874015748" bottom="0.3937007874015748" header="0.11811023622047245" footer="0.196850393700787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24.125" style="30" customWidth="1"/>
    <col min="2" max="2" width="42.375" style="31" customWidth="1"/>
    <col min="3" max="3" width="17.625" style="31" customWidth="1"/>
    <col min="4" max="4" width="16.875" style="31" customWidth="1"/>
  </cols>
  <sheetData>
    <row r="1" ht="15.75">
      <c r="C1" s="81" t="s">
        <v>94</v>
      </c>
    </row>
    <row r="2" ht="15.75">
      <c r="C2" s="81" t="s">
        <v>95</v>
      </c>
    </row>
    <row r="3" ht="15.75">
      <c r="C3" s="81" t="s">
        <v>114</v>
      </c>
    </row>
    <row r="4" spans="3:5" ht="15">
      <c r="C4" s="107" t="s">
        <v>163</v>
      </c>
      <c r="D4" s="108"/>
      <c r="E4" s="108"/>
    </row>
    <row r="5" ht="27" customHeight="1"/>
    <row r="6" spans="1:4" ht="32.25" customHeight="1">
      <c r="A6" s="106" t="s">
        <v>156</v>
      </c>
      <c r="B6" s="106"/>
      <c r="C6" s="106"/>
      <c r="D6" s="106"/>
    </row>
    <row r="7" spans="1:4" ht="15">
      <c r="A7" s="35"/>
      <c r="D7" s="7" t="s">
        <v>1</v>
      </c>
    </row>
    <row r="8" spans="1:4" s="32" customFormat="1" ht="31.5">
      <c r="A8" s="9" t="s">
        <v>56</v>
      </c>
      <c r="B8" s="9" t="s">
        <v>57</v>
      </c>
      <c r="C8" s="29" t="s">
        <v>130</v>
      </c>
      <c r="D8" s="22" t="s">
        <v>131</v>
      </c>
    </row>
    <row r="9" spans="1:4" ht="14.25">
      <c r="A9" s="36"/>
      <c r="B9" s="18" t="s">
        <v>80</v>
      </c>
      <c r="C9" s="27" t="s">
        <v>144</v>
      </c>
      <c r="D9" s="97" t="s">
        <v>145</v>
      </c>
    </row>
    <row r="10" spans="1:4" ht="29.25" customHeight="1">
      <c r="A10" s="36"/>
      <c r="B10" s="18" t="s">
        <v>58</v>
      </c>
      <c r="C10" s="27"/>
      <c r="D10" s="97"/>
    </row>
    <row r="11" spans="1:4" ht="28.5">
      <c r="A11" s="37" t="s">
        <v>59</v>
      </c>
      <c r="B11" s="14" t="s">
        <v>60</v>
      </c>
      <c r="C11" s="98" t="s">
        <v>144</v>
      </c>
      <c r="D11" s="97" t="s">
        <v>145</v>
      </c>
    </row>
    <row r="12" spans="1:4" ht="15" hidden="1">
      <c r="A12" s="36"/>
      <c r="B12" s="13"/>
      <c r="C12" s="34"/>
      <c r="D12" s="34"/>
    </row>
    <row r="13" spans="1:4" ht="15" hidden="1">
      <c r="A13" s="36"/>
      <c r="B13" s="13"/>
      <c r="C13" s="34"/>
      <c r="D13" s="34"/>
    </row>
  </sheetData>
  <sheetProtection/>
  <mergeCells count="2">
    <mergeCell ref="A6:D6"/>
    <mergeCell ref="C4:E4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4">
      <selection activeCell="H1" sqref="H1:K3"/>
    </sheetView>
  </sheetViews>
  <sheetFormatPr defaultColWidth="9.00390625" defaultRowHeight="12.75"/>
  <cols>
    <col min="2" max="2" width="23.875" style="0" customWidth="1"/>
    <col min="3" max="3" width="5.125" style="0" customWidth="1"/>
    <col min="4" max="4" width="8.625" style="0" customWidth="1"/>
    <col min="5" max="5" width="3.375" style="0" customWidth="1"/>
    <col min="6" max="6" width="9.375" style="0" customWidth="1"/>
    <col min="7" max="7" width="3.625" style="0" customWidth="1"/>
    <col min="9" max="9" width="0.12890625" style="0" customWidth="1"/>
    <col min="10" max="10" width="19.375" style="0" customWidth="1"/>
    <col min="11" max="11" width="1.25" style="0" customWidth="1"/>
  </cols>
  <sheetData>
    <row r="1" spans="8:11" ht="12.75">
      <c r="H1" s="119" t="s">
        <v>161</v>
      </c>
      <c r="I1" s="120"/>
      <c r="J1" s="120"/>
      <c r="K1" s="120"/>
    </row>
    <row r="2" spans="8:11" ht="12.75">
      <c r="H2" s="120"/>
      <c r="I2" s="120"/>
      <c r="J2" s="120"/>
      <c r="K2" s="120"/>
    </row>
    <row r="3" spans="8:11" ht="75" customHeight="1">
      <c r="H3" s="120"/>
      <c r="I3" s="120"/>
      <c r="J3" s="120"/>
      <c r="K3" s="120"/>
    </row>
    <row r="5" spans="2:10" ht="15.75">
      <c r="B5" s="104"/>
      <c r="C5" s="104"/>
      <c r="D5" s="121" t="s">
        <v>146</v>
      </c>
      <c r="E5" s="121"/>
      <c r="F5" s="121"/>
      <c r="G5" s="121"/>
      <c r="H5" s="121"/>
      <c r="I5" s="104"/>
      <c r="J5" s="104"/>
    </row>
    <row r="6" spans="2:10" ht="15.75">
      <c r="B6" s="122" t="s">
        <v>147</v>
      </c>
      <c r="C6" s="122"/>
      <c r="D6" s="122"/>
      <c r="E6" s="122"/>
      <c r="F6" s="122"/>
      <c r="G6" s="122"/>
      <c r="H6" s="122"/>
      <c r="I6" s="122"/>
      <c r="J6" s="104"/>
    </row>
    <row r="7" spans="2:11" ht="15.75" customHeight="1">
      <c r="B7" s="123" t="s">
        <v>157</v>
      </c>
      <c r="C7" s="123"/>
      <c r="D7" s="123"/>
      <c r="E7" s="123"/>
      <c r="F7" s="123"/>
      <c r="G7" s="123"/>
      <c r="H7" s="123"/>
      <c r="I7" s="123"/>
      <c r="J7" s="123"/>
      <c r="K7" s="123"/>
    </row>
    <row r="9" spans="1:11" ht="12.75">
      <c r="A9" s="116" t="s">
        <v>148</v>
      </c>
      <c r="B9" s="116"/>
      <c r="C9" s="116" t="s">
        <v>149</v>
      </c>
      <c r="D9" s="116"/>
      <c r="E9" s="116" t="s">
        <v>158</v>
      </c>
      <c r="F9" s="116"/>
      <c r="G9" s="116"/>
      <c r="H9" s="116" t="s">
        <v>159</v>
      </c>
      <c r="I9" s="116"/>
      <c r="J9" s="116"/>
      <c r="K9" s="116"/>
    </row>
    <row r="10" spans="1:11" ht="51" customHeight="1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</row>
    <row r="11" spans="1:13" ht="34.5" customHeight="1">
      <c r="A11" s="116" t="s">
        <v>150</v>
      </c>
      <c r="B11" s="116"/>
      <c r="C11" s="117">
        <v>37</v>
      </c>
      <c r="D11" s="117"/>
      <c r="E11" s="118">
        <v>20008</v>
      </c>
      <c r="F11" s="118"/>
      <c r="G11" s="118"/>
      <c r="H11" s="118">
        <v>18606.9</v>
      </c>
      <c r="I11" s="118"/>
      <c r="J11" s="118"/>
      <c r="K11" s="118"/>
      <c r="L11" s="105"/>
      <c r="M11" s="105"/>
    </row>
    <row r="12" spans="1:13" ht="34.5" customHeight="1">
      <c r="A12" s="116" t="s">
        <v>151</v>
      </c>
      <c r="B12" s="116"/>
      <c r="C12" s="117">
        <v>3</v>
      </c>
      <c r="D12" s="117"/>
      <c r="E12" s="118">
        <v>3827.8</v>
      </c>
      <c r="F12" s="118"/>
      <c r="G12" s="118"/>
      <c r="H12" s="118">
        <v>1770.5</v>
      </c>
      <c r="I12" s="118"/>
      <c r="J12" s="118"/>
      <c r="K12" s="118"/>
      <c r="L12" s="105"/>
      <c r="M12" s="105"/>
    </row>
    <row r="13" spans="1:13" ht="50.25" customHeight="1">
      <c r="A13" s="109" t="s">
        <v>152</v>
      </c>
      <c r="B13" s="110"/>
      <c r="C13" s="111">
        <v>17</v>
      </c>
      <c r="D13" s="112"/>
      <c r="E13" s="113">
        <v>7846.7</v>
      </c>
      <c r="F13" s="114"/>
      <c r="G13" s="115"/>
      <c r="H13" s="113">
        <v>6026.4</v>
      </c>
      <c r="I13" s="114"/>
      <c r="J13" s="114"/>
      <c r="K13" s="115"/>
      <c r="L13" s="105"/>
      <c r="M13" s="105"/>
    </row>
    <row r="14" spans="1:13" ht="78" customHeight="1">
      <c r="A14" s="109" t="s">
        <v>153</v>
      </c>
      <c r="B14" s="110"/>
      <c r="C14" s="111">
        <f>24+30+5</f>
        <v>59</v>
      </c>
      <c r="D14" s="112"/>
      <c r="E14" s="113">
        <f>10109.4+17744+3632.8</f>
        <v>31486.2</v>
      </c>
      <c r="F14" s="114"/>
      <c r="G14" s="115"/>
      <c r="H14" s="113">
        <f>9978.6+12259.4+2240.8</f>
        <v>24478.8</v>
      </c>
      <c r="I14" s="114"/>
      <c r="J14" s="114"/>
      <c r="K14" s="115"/>
      <c r="L14" s="105"/>
      <c r="M14" s="105"/>
    </row>
  </sheetData>
  <sheetProtection/>
  <mergeCells count="24">
    <mergeCell ref="H1:K3"/>
    <mergeCell ref="D5:H5"/>
    <mergeCell ref="B6:I6"/>
    <mergeCell ref="B7:K7"/>
    <mergeCell ref="A9:B10"/>
    <mergeCell ref="C9:D10"/>
    <mergeCell ref="E9:G10"/>
    <mergeCell ref="H9:K10"/>
    <mergeCell ref="A11:B11"/>
    <mergeCell ref="C11:D11"/>
    <mergeCell ref="E11:G11"/>
    <mergeCell ref="H11:K11"/>
    <mergeCell ref="A12:B12"/>
    <mergeCell ref="C12:D12"/>
    <mergeCell ref="E12:G12"/>
    <mergeCell ref="H12:K12"/>
    <mergeCell ref="A13:B13"/>
    <mergeCell ref="C13:D13"/>
    <mergeCell ref="E13:G13"/>
    <mergeCell ref="H13:K13"/>
    <mergeCell ref="A14:B14"/>
    <mergeCell ref="C14:D14"/>
    <mergeCell ref="E14:G14"/>
    <mergeCell ref="H14:K14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Plaskina</dc:creator>
  <cp:keywords/>
  <dc:description/>
  <cp:lastModifiedBy>Лена</cp:lastModifiedBy>
  <cp:lastPrinted>2019-04-11T11:23:20Z</cp:lastPrinted>
  <dcterms:created xsi:type="dcterms:W3CDTF">2009-04-06T11:26:23Z</dcterms:created>
  <dcterms:modified xsi:type="dcterms:W3CDTF">2021-07-20T11:48:15Z</dcterms:modified>
  <cp:category/>
  <cp:version/>
  <cp:contentType/>
  <cp:contentStatus/>
</cp:coreProperties>
</file>